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haredlinks.xml" ContentType="application/vnd.ms-excel.sharedlink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8800" windowHeight="12375" tabRatio="931"/>
  </bookViews>
  <sheets>
    <sheet name="专业工程及重点管控材料设备" sheetId="12" r:id="rId1"/>
    <sheet name="总承包管理配合服务内容" sheetId="3" r:id="rId2"/>
    <sheet name="表1.各专业分包工程" sheetId="4" r:id="rId3"/>
    <sheet name="表2.幕墙及铝合金窗工程" sheetId="5" r:id="rId4"/>
    <sheet name="表3消防工程" sheetId="6" r:id="rId5"/>
    <sheet name="表4.二次装修工程" sheetId="7" r:id="rId6"/>
    <sheet name="表5.电梯安装工程" sheetId="8" r:id="rId7"/>
    <sheet name="表6.弱电安装工程" sheetId="9" r:id="rId8"/>
    <sheet name="表7.供电工程" sheetId="10" r:id="rId9"/>
    <sheet name="表8.人防工程" sheetId="11" r:id="rId10"/>
  </sheets>
  <externalReferences>
    <externalReference r:id="rId12"/>
  </externalReferences>
  <definedNames>
    <definedName name="_xlnm.Print_Area" localSheetId="2">表1.各专业分包工程!$A$2:$E$44</definedName>
    <definedName name="_xlnm._FilterDatabase" localSheetId="0" hidden="1">专业工程及重点管控材料设备!$A$4:$L$81</definedName>
    <definedName name="_xlnm.Print_Area" localSheetId="0">专业工程及重点管控材料设备!$A$1:$L$85</definedName>
    <definedName name="_xlnm.Print_Area" localSheetId="1">总承包管理配合服务内容!$A$1:$C$202</definedName>
    <definedName name="_xlnm.Print_Titles" localSheetId="0">专业工程及重点管控材料设备!$4:$6</definedName>
    <definedName name="_xlnm.Print_Titles" localSheetId="1">总承包管理配合服务内容!$1:$3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<sst xmlns="http://schemas.openxmlformats.org/spreadsheetml/2006/main" count="1472" uniqueCount="960">
  <si>
    <t>附件6</t>
  </si>
  <si>
    <t>总承包管理配合费及水电费报价表</t>
  </si>
  <si>
    <t>报价
说明</t>
  </si>
  <si>
    <r>
      <rPr>
        <sz val="10"/>
        <color theme="1"/>
        <rFont val="微软雅黑"/>
        <charset val="134"/>
      </rPr>
      <t>1.合同约定按浮动率报价的建安工程，若采用“双方共同询价”的计价原则，承包人则按此报价说明计算并收取相应管理配合费及水电费；若采用“定额预算价×投标浮动率”的计算原则，则管理配合费及水电费已包含投标浮动率中，不另单独计算。
2.承包人管理配合费根据各专业类别和工程名称对应的预估报价基数乘以费率计算，最终金额根据各分包结算金额按实调整。该费用为投标人承担“《总承包管理及配合服务内容》及其附表各专业分包工程配合内容”（以下简称“总包管理及配合内容表”）所需的全部费用。其中：
（1）实施管理人为“承包人”的专业工程，须由承包人与分包人（专业分包单位或材料供应商、检测单位）签订分包合同，并承担总包管理及配合内容表的全部工作内容及主要责任。
（2）实施管理人为“分包人”的专业工程，应由承包人与分包人（专业分包单位）及其所需重点管控材料供应商签订</t>
    </r>
    <r>
      <rPr>
        <b/>
        <sz val="10"/>
        <color rgb="FFFF0000"/>
        <rFont val="微软雅黑"/>
        <charset val="134"/>
      </rPr>
      <t>分包</t>
    </r>
    <r>
      <rPr>
        <sz val="10"/>
        <color theme="1"/>
        <rFont val="微软雅黑"/>
        <charset val="134"/>
      </rPr>
      <t>合同，并由分包人主要承担“总包管理及配合内容表”中第（3/6/8/10/13条）关于询价、质量、进度、设计、变更管理配合工作。承包人负责统筹监督并承担连带责任、同时承担“总包管理及配合内容表”中其他管理配合工作。
3.施工水电费根据各专业工程对应的基数乘以填报费率计算，并由各分包人按此标准支付予承包人，不得因项目实际水电差异而调整收费标准。
4.本表填报费率为“0%”的专业分包工程，则视为其施工水电费、承包人管理配合服务费已包含于承包人合同价款中自行消化，不再向分包单位收取。
5.设计施工总承包合同约定按模拟清单计价的建安工程，不另单独计取总承包管理配合费及水电费。
6.若土石方、支护及桩基工程改由专业工程分包人施工，则施工水电费根据挂表按实结算，总承包管理及配合服务费参考“市政景观工程“费率计算。
7.售楼部、样板间、示范区、样板层等展示区域于工程完成投入使用后的水电费由使用部门支付予承包人，收费标准为水、电表的读数乘以相应的水、电费单价；摊销费用按有关单位水、电表的读数占总表数的比例分摊。所有计费的水电表由使用单位供应和安装、承包人收取上述水电费不得超过供水、供电单位收费标准的1.2倍。
8.各项费率计算金额已包含合同约定的税金，不另单独计算。
9.投标人对招标控制价总体水平或个别清单水平有异议已在再招标答疑提出，并由招标人统一核实修正。投标人认同投标总价和各项单价水平的合理性，履约过程中不得因异常理解或与实际成本差异提出修改费率价、不执行投标费率、额外增加费用。
10.合同履行过程中，本表专业工程及重点管控材料设备的工程造价（报价基数）应根据实际工程结算价按实增减调整，并作为最终计算基数。
11.填报说明：
（1）投标人仅需在黄色填充区域填写投标浮动率，各项费率将根据填报的浮动率自行运算，无需手动填写更改。
（2）招标清单中已填写的报价浮动率均为参考标准，投标人须依据本说明及合同约定内容、结合企业自身实力，自行填报投标浮动率。
（3）投标浮动率不得大于100%，即：投标人认可招标控制价已充分考虑实施成本、利润和竞价空间，投标人仅能在招标控制价内进行投标报价。
（4）投标人对自身填报费率的合理性负责，履约过程中不得因异常理解、定额预算总价水平或单价水平与实际成本差异提出修改费率、不执行费率、或额外增加费用。
（5）投标人在填报区填写报价浮动率后，总承包管理配合费及应收水电费将根据投标人填报浮动率统一调整并参与竞价。
（6）项目实施过程发生双方询价专业工程，依据本说明与合同约定计算基础，再乘以相应费率确定最终总承包管理配合费及应收水电费。</t>
    </r>
  </si>
  <si>
    <t>序号</t>
  </si>
  <si>
    <t>专业类别</t>
  </si>
  <si>
    <t>工程名称</t>
  </si>
  <si>
    <t>承包模式</t>
  </si>
  <si>
    <t>报价基数</t>
  </si>
  <si>
    <t>总承包管理配合费</t>
  </si>
  <si>
    <t>水电费</t>
  </si>
  <si>
    <t>实施管理人</t>
  </si>
  <si>
    <t>基数说明</t>
  </si>
  <si>
    <t>工程造价</t>
  </si>
  <si>
    <t>费率</t>
  </si>
  <si>
    <t>金额</t>
  </si>
  <si>
    <t>A</t>
  </si>
  <si>
    <t>B</t>
  </si>
  <si>
    <t>C=A×B</t>
  </si>
  <si>
    <t>D</t>
  </si>
  <si>
    <t>E=A×E</t>
  </si>
  <si>
    <t>※</t>
  </si>
  <si>
    <t>填报区</t>
  </si>
  <si>
    <t>投标浮动率</t>
  </si>
  <si>
    <t>——</t>
  </si>
  <si>
    <t>一</t>
  </si>
  <si>
    <t>专业工程</t>
  </si>
  <si>
    <t>土建主体工程</t>
  </si>
  <si>
    <t>主体钢结构工程</t>
  </si>
  <si>
    <t>全包施工</t>
  </si>
  <si>
    <t>工程结算价
（不含重点管控材料）</t>
  </si>
  <si>
    <t>承包人</t>
  </si>
  <si>
    <t>幕墙工程</t>
  </si>
  <si>
    <t>铝合金门窗工程</t>
  </si>
  <si>
    <t>栏杆工程</t>
  </si>
  <si>
    <t>人防工程</t>
  </si>
  <si>
    <t>精装修工程</t>
  </si>
  <si>
    <t>精装修工程（非展示区）</t>
  </si>
  <si>
    <t>景观绿化工程</t>
  </si>
  <si>
    <t>园林景观工程</t>
  </si>
  <si>
    <t>代征绿化工程</t>
  </si>
  <si>
    <t>市政工程</t>
  </si>
  <si>
    <t>代征道路工程</t>
  </si>
  <si>
    <t>临时用电工程</t>
  </si>
  <si>
    <t>临时用水工程</t>
  </si>
  <si>
    <t xml:space="preserve">红线外排水排污工程    </t>
  </si>
  <si>
    <t xml:space="preserve">全包施工   </t>
  </si>
  <si>
    <t>外电及供水工程</t>
  </si>
  <si>
    <t>高低压供配电工程</t>
  </si>
  <si>
    <t>永久供水工程</t>
  </si>
  <si>
    <t>机电安装工程</t>
  </si>
  <si>
    <t>消防工程</t>
  </si>
  <si>
    <t>弱电智能化工程</t>
  </si>
  <si>
    <t>燃气工程</t>
  </si>
  <si>
    <t>有线电视工程</t>
  </si>
  <si>
    <t>信号覆盖工程</t>
  </si>
  <si>
    <t>配套设施工程</t>
  </si>
  <si>
    <t>信报箱工程</t>
  </si>
  <si>
    <t>标识标牌工程</t>
  </si>
  <si>
    <t>二阶段实施专项工程</t>
  </si>
  <si>
    <t>装修、铝窗、栏杆、园林等二阶段工程</t>
  </si>
  <si>
    <t>红线外临时开路口工程</t>
  </si>
  <si>
    <t>AT091415地块红线外临时开路口工程</t>
  </si>
  <si>
    <t>AT091417地块红线外临时开路口工程</t>
  </si>
  <si>
    <t>间接服务工程</t>
  </si>
  <si>
    <t>基坑监测</t>
  </si>
  <si>
    <t>全包服务</t>
  </si>
  <si>
    <t>建筑物主体沉降观测</t>
  </si>
  <si>
    <t>其他检测及监测服务类合同</t>
  </si>
  <si>
    <t>其他工程</t>
  </si>
  <si>
    <t>上述类别以外其他工程</t>
  </si>
  <si>
    <t>二</t>
  </si>
  <si>
    <t>重点管控材料设备</t>
  </si>
  <si>
    <t>专项设备工程类</t>
  </si>
  <si>
    <t>电梯工程</t>
  </si>
  <si>
    <t>供货+安装</t>
  </si>
  <si>
    <t>安装费结算价</t>
  </si>
  <si>
    <t>柴油发电机及其环保消音工程</t>
  </si>
  <si>
    <t>土建主体工程类</t>
  </si>
  <si>
    <t>防水材料</t>
  </si>
  <si>
    <t>仅供货</t>
  </si>
  <si>
    <t>材料设备结算价</t>
  </si>
  <si>
    <t>外墙涂料工程</t>
  </si>
  <si>
    <t>外墙砖</t>
  </si>
  <si>
    <t>内墙涂料（非精装修区域，如需要）</t>
  </si>
  <si>
    <t>瓷砖（非精装修区域，如需要）</t>
  </si>
  <si>
    <t>人造石（非精装修区域，如需要）</t>
  </si>
  <si>
    <t>供货安装结算价</t>
  </si>
  <si>
    <t>地坪漆工程（含车库交通设施）</t>
  </si>
  <si>
    <t>防火门（含防火窗）</t>
  </si>
  <si>
    <t>精装修工程类</t>
  </si>
  <si>
    <t>分体空调</t>
  </si>
  <si>
    <t>安装结算价</t>
  </si>
  <si>
    <t>分包人</t>
  </si>
  <si>
    <t>风管式分体空调</t>
  </si>
  <si>
    <t>多联机空调系统</t>
  </si>
  <si>
    <t>户内门</t>
  </si>
  <si>
    <t>入户门</t>
  </si>
  <si>
    <t>木地板</t>
  </si>
  <si>
    <t>木作收纳柜</t>
  </si>
  <si>
    <t>新风系统工程</t>
  </si>
  <si>
    <t>可视对讲</t>
  </si>
  <si>
    <t>智能家居</t>
  </si>
  <si>
    <t>淋浴屏</t>
  </si>
  <si>
    <t>厨房电器（燃气灶、抽油烟机、消毒柜）</t>
  </si>
  <si>
    <t>户内电器（洗碗机、厨余垃圾处理器、电热毛巾架、电动晾衣架等）</t>
  </si>
  <si>
    <t>智能门锁</t>
  </si>
  <si>
    <t>净水器</t>
  </si>
  <si>
    <t>厨房水槽龙头</t>
  </si>
  <si>
    <t>洁具（含陶瓷、大五金及小五金）</t>
  </si>
  <si>
    <t>瓷砖</t>
  </si>
  <si>
    <t>浴霸凉霸</t>
  </si>
  <si>
    <t>工程灯具</t>
  </si>
  <si>
    <t>开关插座面板</t>
  </si>
  <si>
    <t>人造石</t>
  </si>
  <si>
    <t>石材</t>
  </si>
  <si>
    <t>内墙涂料</t>
  </si>
  <si>
    <t>机电安装工程类</t>
  </si>
  <si>
    <t>停车及人行管理系统设备</t>
  </si>
  <si>
    <t>抗震支架供货及安装</t>
  </si>
  <si>
    <t>配电箱</t>
  </si>
  <si>
    <t>给排水泵</t>
  </si>
  <si>
    <t>电线电缆</t>
  </si>
  <si>
    <t>其他重点材料设备</t>
  </si>
  <si>
    <t>上述类别以外其他材料设备</t>
  </si>
  <si>
    <t>三</t>
  </si>
  <si>
    <t>金额合计（元）</t>
  </si>
  <si>
    <t>四</t>
  </si>
  <si>
    <t>建筑面积（m2）</t>
  </si>
  <si>
    <t>m2</t>
  </si>
  <si>
    <t>单方承包管理费</t>
  </si>
  <si>
    <t>元/m2</t>
  </si>
  <si>
    <t>附件十六</t>
  </si>
  <si>
    <t>总承包管理配合服务内容</t>
  </si>
  <si>
    <t>项目名称</t>
  </si>
  <si>
    <t>配合服务内容</t>
  </si>
  <si>
    <t xml:space="preserve">    承办人进场后直至项目交付期间，对合同附件【四】《专业工程及重点管控材料设备一览表》中各专业工程分包人、重点管控材料/供应商、检测单位（以下简称“专业分包人”）提供包括但不限于“下表：总承包管理具体服务内容”及“附表1-8：各专业分包工程工作内容及责任分工”，相关费用按照合同原则计算，发包人可对施工总承包管理的工作内容进行适当调整，费用不予增加。</t>
  </si>
  <si>
    <t>常规管理事项</t>
  </si>
  <si>
    <t>1.1</t>
  </si>
  <si>
    <t>垃圾清运</t>
  </si>
  <si>
    <t>承包人须在施工现场提供合理的垃圾集中堆放地点，各专业分包人应做好各自作业区内的建筑废弃物与垃圾的整理工作并按承包人的要求自行运输至集中堆放地点，由承包人统一外运，相关费用由承包人承担。</t>
  </si>
  <si>
    <t>1.2</t>
  </si>
  <si>
    <t>资金支付及监督</t>
  </si>
  <si>
    <t>承包人须承担资金支付、管理工作，对各专业工程的成本核算及相关的财务帐项进行检查、监督、指导。配合各专业工程人办理工程款申请与支付等相关手续，按实并及时支付各专业工程款项。</t>
  </si>
  <si>
    <t>1.3</t>
  </si>
  <si>
    <t>税务统筹及管理</t>
  </si>
  <si>
    <t>承包人须对合同范围内各专业工程财务、账务进行管理，统筹并承担总承包工程及各专业工程财务发票并承担总承包合同与各专业分包合同税差（包括但不限于承包人税负分摊、环保税分摊、印花税分摊，销项税和进项税税差等）。EPC合同结算金额，均按专业分包和重点管控材料不含税价乘以EPC合同税率计算，税差税负在总包管理费综合考虑。</t>
  </si>
  <si>
    <t>1.4</t>
  </si>
  <si>
    <t>工程保险费</t>
  </si>
  <si>
    <t>承办人须按国家有关规定对合同范围内各专业工程分包人统一购买工伤保险、团体意外伤害险、安全生产责任险等强制性保险并承担保险费用。</t>
  </si>
  <si>
    <t>1.5</t>
  </si>
  <si>
    <t>工人工资专户</t>
  </si>
  <si>
    <t>承包人须按照《关于印发广州市建设领域工人工资支付分账管理实施细则的通知》（穗建规自[2017]10号））有关要求设立的工人工资支付专用账户，并同意发包人将合同范围内所有专业工程的工人工资拨入次专用账户。</t>
  </si>
  <si>
    <t>1.6</t>
  </si>
  <si>
    <t>现场管理及协调</t>
  </si>
  <si>
    <t>承包人须安排对各分包工程/专业承包工程/检测工程（以下简称“专业工程”）有相关工作经验的现场技术人员负责协调及管理各有关专业工程,包括安排必须的工地协调会议,以协调各专业工程与总承包工程的工作界面、争议和冲突，配合整体施工进度。</t>
  </si>
  <si>
    <t>1.7</t>
  </si>
  <si>
    <t>承包人需负责协调施工所在地街道、村委、城管、交警、派出所、水务局、土地和建设管理等部门的关系，确保施工过程不受外来因素的影响导致停工或行政处罚，如有任何罚款和处罚均由承包人负责，相应的费用已在报价中综合考虑。</t>
  </si>
  <si>
    <t>1.8</t>
  </si>
  <si>
    <t>现场人员管理</t>
  </si>
  <si>
    <t>根据项目需要投入项目经理、安全员、质检员、资料员、专门技术负责人及专职安全员。</t>
  </si>
  <si>
    <t>1.9</t>
  </si>
  <si>
    <t>根据项目检查分包单位投入项目经理、安全员、技术和管理人员是否满足项目要求。</t>
  </si>
  <si>
    <t>1.10</t>
  </si>
  <si>
    <t>承包人的项目经理和技术负责人必须参加监理人或发包人主持的工程例会和其他要求的专题会议，不得缺席。</t>
  </si>
  <si>
    <t>1.11</t>
  </si>
  <si>
    <t>承包人在竣工交楼阶段应编制交楼专项方案并配合进行钥匙管理，承包人交楼期间管理人员派驻须服从监理工程师制定的制度要求，相关人员缺席按一般违约处理。</t>
  </si>
  <si>
    <t>1.12</t>
  </si>
  <si>
    <t>承包人应在项目竣工验收前，与二阶段施工至交付期间，应发包人要求留置现场管理人员及配合现场施工人员。</t>
  </si>
  <si>
    <t>1.13</t>
  </si>
  <si>
    <t>资质管理工作</t>
  </si>
  <si>
    <t>总承包对指定分包人的管理包含对专业分包人的资质、施工方案（临电、排栅、吊装、支撑等）进行审查，对资料整理给与指导以及日常的安全文明管理,负责提供企业资质、项目经理、安全员等总承包管理所需的资质资料。</t>
  </si>
  <si>
    <t>1.14</t>
  </si>
  <si>
    <t>报建报批工作</t>
  </si>
  <si>
    <t>配合发包人办理相关总承包范围内的报建报批手续，协助专业分包办理相关报建报批手续（如需报建报批项目）。</t>
  </si>
  <si>
    <t>1.15</t>
  </si>
  <si>
    <t>其他配合事项</t>
  </si>
  <si>
    <t>承包人须协助发包人办理返退“新型墙体材料专项基金”、“散装水泥专项基金“及其他专项基金手续吗，根据规定需求收集和提供结算书、合同、发票等必须资料并配合办理相关手续。</t>
  </si>
  <si>
    <t>1.16</t>
  </si>
  <si>
    <t>根据政府及行业主管部门要求，组织开展安全生产、消防演练等工作。</t>
  </si>
  <si>
    <t>1.17</t>
  </si>
  <si>
    <t>配合日常第三方检测和红黑榜测评工作，包括但不限于提供工作人员、材料及机械设备、配合对已保护部位查验并进行二次保护等。</t>
  </si>
  <si>
    <t>1.18</t>
  </si>
  <si>
    <t>根据项目进度，编制施工各阶段施工方案及报批报审工作，组织相应的专家论证审查工作，承担专家费用。</t>
  </si>
  <si>
    <t>1.19</t>
  </si>
  <si>
    <t>与各分包人签订《安全生产、消防保卫与工程资料管理协议书》（附件1）、《施工总承包管理配合协议》（附件2）。</t>
  </si>
  <si>
    <t>土建配合工作</t>
  </si>
  <si>
    <t>2.1</t>
  </si>
  <si>
    <t>轴线与标高、施工收口处理</t>
  </si>
  <si>
    <t>承包人有义务为各专业承包人提供轴线和标高的控制点，包括在每层每房间及必要的位置设有标高控制线，以供各专业承包人做施工定位和高程使用。待各专业承包人施工完毕后，由承包人负责最后一道工序施工收口处理工作。</t>
  </si>
  <si>
    <t>2.2</t>
  </si>
  <si>
    <t>提供综合管线优化的协调</t>
  </si>
  <si>
    <t>按需提供分包单位完成穿越所有墙壁、楼板等各类套管、管线的预埋工作和孔洞的预留工作。</t>
  </si>
  <si>
    <t>2.3</t>
  </si>
  <si>
    <t>提供墙洞塞补服务</t>
  </si>
  <si>
    <t>承担各专业工程施工完毕后的修补、塞洞、塞缝、收口以及后期的饰面工作、提供有关穿墙孔洞的塞缝和封堵（无论尺寸大小及宽窄，门窗、幕墙塞缝按照门窗、幕墙塞缝工作界面划分要求）工作，但该工作不影响已完成的专业工程的施工质量。如因专业工程施工单位施工质量不合格，返工后造成需二次修补时，所发生的费用由专业施工单位负责。除设计因素外，缝宽大小由总包单位在管理过程中统筹监督控制，塞缝不区分大小综合考虑。</t>
  </si>
  <si>
    <t>2.4</t>
  </si>
  <si>
    <t>设备、框架与建筑结构之间的缝隙空间须采用以水泥砂浆或规范要求的防火材料填实。</t>
  </si>
  <si>
    <t>2.5</t>
  </si>
  <si>
    <t>墙体砌筑工序铺排</t>
  </si>
  <si>
    <t>承担设备机房墙体砌筑时预留门洞、入口符合大型（重型）设备运输要求的责任，设备安装单位未进场时，设备机房入口处墙体暂不砌筑（除发包人另行通知外），安装单位进场后，墙体进行砌筑，并且预留设备大小及所需操作空间大小的门洞，设备安装完成后，按深化图完成门洞墙体砌筑。</t>
  </si>
  <si>
    <t>2.6</t>
  </si>
  <si>
    <t>大型设备基础的施工</t>
  </si>
  <si>
    <t>承担大型设备基座（基础）尺寸、平面定位、孔洞符合设计要求和规范验收要求的责任。承担大型（重型）设备安装完成后基础的收面、抹光的责任。</t>
  </si>
  <si>
    <t>2.7</t>
  </si>
  <si>
    <t>临时电房的施工</t>
  </si>
  <si>
    <t>配合完成临时供电变压器房土建施工</t>
  </si>
  <si>
    <t>2.8</t>
  </si>
  <si>
    <t>施工测量服务</t>
  </si>
  <si>
    <t>向各分包单位提供工程的主轴线控制线以及各楼层标高线，进行现场交底和交接，并对提供的相关数据负责。</t>
  </si>
  <si>
    <t>2.9</t>
  </si>
  <si>
    <t>向各专业分包人提供施工所需的室内外水平及垂直控制墨线</t>
  </si>
  <si>
    <t>2.10</t>
  </si>
  <si>
    <t>调试配合服务</t>
  </si>
  <si>
    <t>承包人须与各专业分包人协调配合，相关配合工作的分配须服从发包人和监理人的安排。承包人提供分包单位测试或联动调试相关配合服务，做好各分包单位的协调工作，并确保调试期间水压、电压、工作面等满足调试要求。</t>
  </si>
  <si>
    <t>双方询价采购</t>
  </si>
  <si>
    <t>3.1</t>
  </si>
  <si>
    <t>针对《专业工程及重点管控材料设备一览表》中专业工程、材料及检测服务（以下简称“重点管控工程”），承包人须委托发包人共同询价采购，并参照发包人采购管理要求选定分包人按实签订专业分包合同。</t>
  </si>
  <si>
    <t>3.2</t>
  </si>
  <si>
    <t>承包人须对场内所有重点管控工程的材料提供仓储及保管、材料卸车并常规条件下搬运至材料堆放场地，对材料进退场均应做好有效管理，确保工程材料不造成损坏及丢失。</t>
  </si>
  <si>
    <t>3.3</t>
  </si>
  <si>
    <t>承包人须编制重点管控工程材料的供应计划，包括数量、规格、型号、到货时间等详细的材料、设备进场计划，进行计划应充分考虑材料的生产加工周期、施工时间及一切不利因素，报发包人审核确认。</t>
  </si>
  <si>
    <t>3.4</t>
  </si>
  <si>
    <r>
      <rPr>
        <sz val="10"/>
        <rFont val="宋体"/>
        <charset val="134"/>
      </rPr>
      <t>重点管控工程材料货到现场后，承包人须认真仔细检查产品质量及相应的保证资料、清点材料数量，并做好签收记录，并在</t>
    </r>
    <r>
      <rPr>
        <sz val="10"/>
        <rFont val="仿宋_GB2312"/>
        <charset val="134"/>
      </rPr>
      <t>4小时内组织监理到场验收后入库</t>
    </r>
    <r>
      <rPr>
        <sz val="10"/>
        <rFont val="宋体"/>
        <charset val="134"/>
      </rPr>
      <t xml:space="preserve"> </t>
    </r>
    <r>
      <rPr>
        <sz val="10"/>
        <rFont val="仿宋_GB2312"/>
        <charset val="134"/>
      </rPr>
      <t>。如发现有不合格产品，须立即向发包人现场代表及总监理工程师书面报告，并督促供应商对该批材料作退场处理。若承包人签领材料数量超出施工图纸工程量及合理损耗率数量，超领材料费则由承包人承担。</t>
    </r>
  </si>
  <si>
    <t>3.5</t>
  </si>
  <si>
    <t>承包人须对重点管控工程包人或检测单位、重点管控材料供应商提供管理、协调及配合服务的工作，并根据当地政府相关文件按照后续签订的《专业分包合同》或《材料设备供应合同》的约定对各专业工程的工期、质量和安全等与分包人、材料供应商一起向发包人承担连带责任。承包人需设置专门的总承包管理配合服务组织机构组织实施。承包人未按合同要求提供总承包管理配合服务且不按发包人要求限期整改的，承包人承担相应违约责任。</t>
  </si>
  <si>
    <t>施工临时设施</t>
  </si>
  <si>
    <t>4.1</t>
  </si>
  <si>
    <t>施工场地布置</t>
  </si>
  <si>
    <t>报价时的施工总平面布置图为施工总平面布置的初步设计，承包人在中标后，应根据发包人提供的图纸、已完成的临时设施等条件要求进行分阶段详细施工总平面布置图的设计，报监理人和发包人批准后实施。</t>
  </si>
  <si>
    <t>4.2</t>
  </si>
  <si>
    <t>承包人根据合同和已批准的工程总进度控制计划、项目特点、报价文件承诺及竞价文件，合理规划本项目整个施工场地各阶段施工现场的平面布置。提供各分包单位所需的机械、材料等堆放场地，以及现场办公室、宿舍和材料仓库等临设，满足正常施工需要，并划分责任区域。</t>
  </si>
  <si>
    <t>4.3</t>
  </si>
  <si>
    <t>承包人要考虑施工设备和施工场地的平面布置方案，基坑开挖时要考虑塔吊的设置并在施工期间投入塔吊、汽车吊、人货梯、砼泵、挖土机不少于施工方案所申报的数量。做好现场的交通组织和协调配合和文明施工工作，保证施工通道和场地范围内道路的畅通清洁。</t>
  </si>
  <si>
    <t>4.4</t>
  </si>
  <si>
    <t>总承包方在布置现场临设时须为二次装修工程、铝合金门窗供应及安装工程、消防工程、外墙涂料工程等主要专业分包人分别预留不少于100㎡场地，用于其办公和材料仓库，为其他专业分包人分别预留不少于20㎡的办公室以及不少于50㎡的材料仓库。</t>
  </si>
  <si>
    <t>4.5</t>
  </si>
  <si>
    <t>要求项目管理部及监理办公区、施工作业区、工人生活区分开设置，不得在生活区内设置办公场所及机具、设备存放间。生活区内电动车停放需统一归整管理，并配备消防应急设施。在施工作业区内，各专业分包人进场施工前，应向承包人提供其施工机械及材料堆放所需场地面积、部位等要求，以便于承包人合理安排施工作业区场地。对于作业区内临建设施，承包人应统一规划，统一布置，对作业区现场容貌进行管理，不得私自乱搭临建。承包人负责施工作业区文明施工、安全生产管理，并自觉接受监理工程师的监督和协调管理。项目管理部及监理办公区、承包人生活区内公共区域的防盗保安、门卫、日常保洁、卫生清洁等工作亦统一由承包人管理。</t>
  </si>
  <si>
    <t>4.6</t>
  </si>
  <si>
    <t>负责在现场内设置合适数量的公共厕所，公共厕所的布置必须能满足施工和生活的方便，并严格按照有关文明施工管理规定和卫生要求派专人每日进行清洁。</t>
  </si>
  <si>
    <t>4.7</t>
  </si>
  <si>
    <t>施工期间，承包人须提供合理面积范围的场地供各专业分包人的现场材料、机具转运堆放。主体结构施工完成后经发包人同意可逐步缩减施工场地。</t>
  </si>
  <si>
    <t>4.8</t>
  </si>
  <si>
    <r>
      <rPr>
        <sz val="10"/>
        <rFont val="宋体"/>
        <charset val="134"/>
      </rPr>
      <t>根据已批准的施工现场平面布置，提供满足规范要求的临时照明措施，负责统一布置现场临水临电</t>
    </r>
    <r>
      <rPr>
        <sz val="10"/>
        <rFont val="Times New Roman"/>
        <charset val="134"/>
      </rPr>
      <t>(</t>
    </r>
    <r>
      <rPr>
        <sz val="10"/>
        <rFont val="宋体"/>
        <charset val="134"/>
      </rPr>
      <t>包括消防水</t>
    </r>
    <r>
      <rPr>
        <sz val="10"/>
        <rFont val="Times New Roman"/>
        <charset val="134"/>
      </rPr>
      <t>)</t>
    </r>
    <r>
      <rPr>
        <sz val="10"/>
        <rFont val="宋体"/>
        <charset val="134"/>
      </rPr>
      <t>，提供和管理各分包人的用电、用水和现场内的污水排放等工作，并提供相应的办公、施工用水和用电的接驳点，接驳点设置在各具体楼层平面或合理位置，由接驳点引至使用区域的临时水电管线由分包单位自行接入。</t>
    </r>
  </si>
  <si>
    <t>4.9</t>
  </si>
  <si>
    <t>承包人应根据报价文件承诺及竞价文件、合同规定，合理规划本项目整个施工场地内办公室、仓库、加工区设施，根据场地向分包单位/专业分包人提供场地及临水临时接驳设施，并有偿提供有盖办公室(包括照明、电源插座等)和仓库 (包括照明、电源插座等)。</t>
  </si>
  <si>
    <t>4.10</t>
  </si>
  <si>
    <t>负责对作为临时设施的全部施工作业通道的搭设、维护和管理工作，并保证承包人、各专业分包人施工人员、管理人员、监理人、发包人等人员方便、安全地到达作业区域。承包人在自身及各专业分包人施工方案时应有相应的措施，保证施工通道有显著标志、无建筑垃圾、有良好的采光或照明、易于行走、安全措施可靠，承包人应每天巡视检查，对于不符合要求需要整改的内容发文给相关单位或部门要求立即做出整改。承包人在施工作业通道的管理上达不到本条要求的，发包人有权委托其他专业单位提升整改，相关费用从承包人总包管理费中扣除。</t>
  </si>
  <si>
    <t>4.11</t>
  </si>
  <si>
    <t>施工总平面布置不满足施工组织方案、施工进度计划、施工工序铺排以及发包人和监理人要求，或非发包人原因导致现场临时设施发生多次拆除、迁移和整改费用均由承包人自行承担。</t>
  </si>
  <si>
    <t>4.12</t>
  </si>
  <si>
    <t>临时施工道路</t>
  </si>
  <si>
    <t>承包人必须根据报价文件承诺及竞价文件、合同规定，提供满足项目施工（包括各专业分包人施工）的施工临时道路，施工临时道路必须硬地化，满足车辆、机械运输、安全文明施工的正常需要。</t>
  </si>
  <si>
    <t>4.13</t>
  </si>
  <si>
    <t>提供现场施工道路供分包单位共同使用，负责道路的修建、维护、管理和拆除费用。</t>
  </si>
  <si>
    <t>4.14</t>
  </si>
  <si>
    <t>承包人应协调各专业分包人的施工顺序、设备、材料进场时间、车辆流量控制，场地允许情况下做到人车分流，以确保现场施工道路畅通。承包人负责施工临时道路的修筑(含重型设备、材料运输所需的路面加固处理)和使用期间的维护、维修和保养。</t>
  </si>
  <si>
    <t>4.15</t>
  </si>
  <si>
    <t>施工场地均要做硬地化处理和有组织排水，避免大量施工污水及地面水灌入地下基坑，影响基坑边坡安全。污水排出市政井之前需设置沉沙井处理</t>
  </si>
  <si>
    <t>4.16</t>
  </si>
  <si>
    <t>统筹大型设备运输和吊装通道的预留方案，并负责大型设备运输和吊装通道预留及负责完成后修复。</t>
  </si>
  <si>
    <t>4.17</t>
  </si>
  <si>
    <t>设专人负责道路和作业通道的清洁、障碍清除维修保养工作，保持道路和作业通道清洁、畅通，保证环境卫生，预防空气污染和环境污染。</t>
  </si>
  <si>
    <t>4.18</t>
  </si>
  <si>
    <t>塔吊等垂直运输</t>
  </si>
  <si>
    <t>承包人应向各专业工程单位/检测单位/材料设备供应商提供塔吊、人货梯等垂直运输装置和机械，塔吊、人货梯使用时间为结构封顶后不少于15个月（因配合营销或发包人另外指令除外），该使用时间包括总承包自用以及总承包与专业分包人共用垂直运输机械的时间。若需配合营销提前拆除上述垂直运输机械，不涉及费用增加。</t>
  </si>
  <si>
    <t>4.19</t>
  </si>
  <si>
    <t>对后期提前使用的永久电梯，承包人负责日常电梯使用的管理工作包括产品保护、开梯人员、维修维护等，由此产生的电费由承包人自行承担，承包人不得再向专业分包人收取任何提前使用电梯的电费。若经监理工程师证实，除不可抗力和电梯自身质量外的原因造成电梯损坏，先行由承包人负责相应的维修费用，从当期进度款或结算款中扣除。若承包人能举证由于其他原因造成电梯损坏，并得到监理与发包人认同的，承包人可以向责任单位追偿该维修费用。</t>
  </si>
  <si>
    <t>4.20</t>
  </si>
  <si>
    <t>承包人须统筹自行安排本工程、分包工程、专业承包工程及材料设备所需之垂直运输，特别是施工条件的限制或塔吊/施工电梯拆除后使用永久电梯作垂直运输，同时须承担永久电梯未通外电前的临时电源接通及临时电缆敷设费用。</t>
  </si>
  <si>
    <t>4.21</t>
  </si>
  <si>
    <t>承包人须承担项目总体竣工验收前、以及二阶段改造施工至交付阶段设置专人开梯（包括施工电梯或永久电梯）、永久电梯维护及保护责任。</t>
  </si>
  <si>
    <t>4.22</t>
  </si>
  <si>
    <t>脚手架、爬架、吊篮</t>
  </si>
  <si>
    <t>在施工脚手架、爬架、吊篮尚未拆除前，承包人应向各专业分包人无条件地提供现有的脚手架、爬架、吊篮、爬梯、工作平台和现成的爬梯等设施使用，并保证上述设施满足各专业施工需求和使用过程的安全。施工脚手架、爬架、吊篮仅按合同投标报价计取一次费用，并统筹组织和安排各分包人使用，非4.23条原因导致二次及多次搭拆费包含在总包费中，不另单独计算。</t>
  </si>
  <si>
    <t>4.23</t>
  </si>
  <si>
    <t>虽经承包人充分协调，但如专业分包人因自身原因未能按工程整体进度计划要求，在承包人拆除脚手架、爬架、吊篮前完成相应工程施工，需要承包人推迟拆除日期超出原计划日期2个月以及需二次搭设脚手架、排栅时， 承包人有权要求相应专业分包人收取相应费用。为配合营销而对外脚手架进行增改、提前拆除、重新搭设，不涉及费用增加。脚手架、吊篮搭设需考虑幕墙等专业使用需求并承担相应增改费用。</t>
  </si>
  <si>
    <t>4.24</t>
  </si>
  <si>
    <t>施工临水临电</t>
  </si>
  <si>
    <t>承包人必须根据报价文件承诺及竞价文件、合同规定，提供满足项目施工和办公等（包括各专业分包人施工和办公等）的施工用水用电设施，并对其进行统一管理。承包人应保证施工期间水(包括消防水)、电的正常使用，用电负荷及水压均需确保满足施工要求，并承担临水用电行日常维护及维修管理工作，保证正常供水、供电，满足正常施工。</t>
  </si>
  <si>
    <t>4.25</t>
  </si>
  <si>
    <t>根据已批准的施工现场平面布置，负责统一布置现场临水临电(包括消防水)，提供和管理各分包单位的用电、用水和现场内的污水排放等工作，提供相应的办公、施工用水和用电的接驳点，接驳点设置在各具体楼层平面或合理位置，由接驳点引至使用区域的临时水电管线由分包单位自行接入。例如：承包人应在每个施工（区域）楼层开设供水龙头、安设分电箱，以便于各专业分包方便使用。需要使用水电的专业分包人进场后，于接驳点后自行接驳所需的水电管线使用。</t>
  </si>
  <si>
    <t>4.26</t>
  </si>
  <si>
    <t>施工用水和办公或辅助生活用水分开布置；主管道要有明显的保护标志，以防意外损坏，对工地用水，设置总、分表实行统一管理，做好各专业施工单位用水管理。</t>
  </si>
  <si>
    <t>4.27</t>
  </si>
  <si>
    <t>专业分包人自行接驳的水电管线、计量装置在相应专业工程竣工后由专业分包人自行拆除，其他水电管线及临时水电工程由承包人于竣工交付发包人使用前自行拆除。</t>
  </si>
  <si>
    <t>4.28</t>
  </si>
  <si>
    <t>用电按生产用电和生活用电分别设置。在建筑物内各楼层及必要的位置设置分配电箱，以提供专业施工单位施工用电驳接，专业施工单位负责用电管理配合工作；临时电线一律用水泥电线杆架空，不得随意拖地乱拉乱用。定期或不定期的对现场用电进行检查，杜绝不安全事故（隐患）的发生，杜绝乱拉乱用的现象。</t>
  </si>
  <si>
    <t>4.29</t>
  </si>
  <si>
    <t>承包人拖设临时电缆等，需满足设备调试、验收需要，各楼栋电梯调试所需的电缆由承包人负责，电缆要求接至各栋电梯机房电箱</t>
  </si>
  <si>
    <t>4.30</t>
  </si>
  <si>
    <t>施工用电要遵守中华人民共和国城乡建设环境保护部《施工现场临时用电安全技术规范》及《建筑施工安全检查标准》。</t>
  </si>
  <si>
    <t>4.31</t>
  </si>
  <si>
    <t>承包人须负责的其他施工临水、临电搭设及拆除工作：
1.竣工验收后二阶段施工期，由承包人负责重新搭设临水临电，接驳点设置在各具体楼层平面或合理位置，须满足二阶段施工需要；
2.因现场施工需要改变临水临电路由或敷设方式的拆装工作；
3.永久用水、用电未开通前，为满足其他专业工程的调试、验收需要所搭设的临时水电接驳工作。</t>
  </si>
  <si>
    <t>4.32</t>
  </si>
  <si>
    <t>现场水电费管理</t>
  </si>
  <si>
    <t>承包人负责统一缴纳整个工地在移交物业前的所有水电费、承包人应以专业工程结算价（不含重点管控材料设备费用）为基数乘以“本合同附件【四】《专业工程及重点管控材料设备一览表》”填报费率，向各专业工程分包人收取水电费。除上述标准可收取的水电费用外，其他水电费及实际水电费差额均视作已包含于合同价款内，不得再向发包人和专业工程分包人另行收取，亦并不得收取水电押金等相关费用。</t>
  </si>
  <si>
    <t>4.33</t>
  </si>
  <si>
    <t>承包人须按上条收费标准，须统筹承担施工期间所有分包人与供应商的施工及生活水电费（包括但不限于： 施工临时用梯所或永久电梯于整个项目施工期间（含二次装修期间、二次进场期间）使用所需的电费、塔吊LED灯光等费用），并承担工程在竣工验收后至移交物业公司管理之前的水电开支（包括：分别提供发包人、监理、造价咨询等单位在现场办日常办公水电开支）。</t>
  </si>
  <si>
    <t>4.34</t>
  </si>
  <si>
    <t>设备安装调试所产生的水电费用由承包人负责承担，包括楼层正式用水电的调试，直至该批次楼栋整体移交物业（分批次移交）之日止。当永久水电未能开通时，为保证项目消防验收工作的顺利进行，承包人应使用临水临电进行消防系统的调试，相关的费用包含在合同价款中，承包人不得以任何理由拒绝。</t>
  </si>
  <si>
    <t>4.35</t>
  </si>
  <si>
    <t>施工排水防水</t>
  </si>
  <si>
    <t>提供地下室关键位置（电梯井道、集水井、排水沟及因工程施工阶段暂未完善的排水系统）、设备用房的临时防水措施及抽水服务（含人工、设备、电费等），提供所有楼层电梯间电梯门洞的防水措施服务，以避免已安装设备浸泡受损，直至项目竣工验收及永久抽水设备能正常运作（特殊天气引起的防洪除外）。</t>
  </si>
  <si>
    <t>4.36</t>
  </si>
  <si>
    <t>承包人负责办理施工临时排水许可及施工临时排污许可证，并负责抽水、排水有关申请的费用。</t>
  </si>
  <si>
    <t>4.37</t>
  </si>
  <si>
    <t>对场内的排水（污）系统实行统一管理，定期或不定期的对各场地区域和生活的排水（污）进行检查，保证排水（污）系统畅通，保护现场环境环境，防止排水污染环境。</t>
  </si>
  <si>
    <t>4.38</t>
  </si>
  <si>
    <t>施工场地均要做硬地化处理和有组织排水，避免大量施工污水及地面水灌入地下基坑，影响基坑边坡安全。污水排出市政井之前需设置沉沙井处理。</t>
  </si>
  <si>
    <t>4.39</t>
  </si>
  <si>
    <t>施工临时用房</t>
  </si>
  <si>
    <t>按照总平面布置，合理提供各分包单位所需的机械、材料等堆放场地，以及现场办公室、宿舍、材料仓库和卫生间等临设，满足正常施工需要，并划分责任区域。根据现场条件合理配置生活、卫生等设施供分包单位共同使用，费用可有由承包人和分包人共同协商。</t>
  </si>
  <si>
    <t>4.40</t>
  </si>
  <si>
    <t>向发包人、监理人及造价工程师提供提供施工场地办公和生活的房屋及设施，具体要求详见合同专用条款第20项第（2）条约定。</t>
  </si>
  <si>
    <t>4.41</t>
  </si>
  <si>
    <t>原则上不设工人宿舍场地，工人宿舍场地由承包人自行考虑。</t>
  </si>
  <si>
    <t>4.42</t>
  </si>
  <si>
    <t>施工道路占用</t>
  </si>
  <si>
    <t>承包人自行办理本工程施工所需的道路占用手续（包括开路口），负责有关交通评估、申请及维持占用道路所需的一切费用（含交通评估费用），并负责本工程的红线外的一切场地使用费用。</t>
  </si>
  <si>
    <t>4.43</t>
  </si>
  <si>
    <t>开通施工场地与公共道路的通道，商业楼及样板间开放后，必须保证开放道路畅通，且大型施工机械必须避开开放区域主立面，施工围蔽区需满足发包人要求，否则需承担一般违约责任</t>
  </si>
  <si>
    <t>4.44</t>
  </si>
  <si>
    <t>场地不足风险</t>
  </si>
  <si>
    <t>因施工场地不足引致的额外场地租用费用，场外临设办公用房、住宿用房租用及交通安排措施，材料转运、临时设施多次拆迁搬运、基坑土方堆放、转运、二次运输费用，均由承包人自行承担。</t>
  </si>
  <si>
    <t>4.45</t>
  </si>
  <si>
    <t>临时设施搬迁</t>
  </si>
  <si>
    <t>施工总平面布置不满足施工组织方案、施工进度计划、施工工序铺排需求，导致施工场地需根据施工进度需求调整的临时设施（包括但不限于加工场所、办公室、临时设施、临时道路、宿舍），或非发包人原因导致现场临时设施发生多次拆除、搬迁，费用均由承包人自行承担。</t>
  </si>
  <si>
    <t>绿色文明施工</t>
  </si>
  <si>
    <t>5.1</t>
  </si>
  <si>
    <t>负责施工现场的封闭式管理，负责施工围墙及围挡的维护和管理，并配合营销对相关围挡修改、维护和管理。</t>
  </si>
  <si>
    <t>5.2</t>
  </si>
  <si>
    <t>安全文明施工费需充分考虑底坑避水措施费用，后期底坑泡水造成电梯设备损坏的损失由投标单位承担</t>
  </si>
  <si>
    <t>5.3</t>
  </si>
  <si>
    <r>
      <rPr>
        <sz val="10"/>
        <rFont val="宋体"/>
        <charset val="134"/>
      </rPr>
      <t>提供施工现场保卫，工地现场实行全封闭管理和保安人员</t>
    </r>
    <r>
      <rPr>
        <sz val="10"/>
        <rFont val="Times New Roman"/>
        <charset val="134"/>
      </rPr>
      <t>24</t>
    </r>
    <r>
      <rPr>
        <sz val="10"/>
        <rFont val="宋体"/>
        <charset val="134"/>
      </rPr>
      <t>小时值班保卫。向各分包单位统一配发工地出入证，所有员工和车辆均须凭证出入工地。</t>
    </r>
  </si>
  <si>
    <t>5.4</t>
  </si>
  <si>
    <t>承包人必须根据报价文件承诺及竞价文件、合同规定，除上述设施外，还负责满足项目文明施工和安全生产设施（规定各专业分包人负责的除外），并对各专业分包人进行文明施工和安全生产进行统一管理。根据安全生产及文明施工规定的具体要求，向专业分包人详细交底；向专业分包人明确有关部署。</t>
  </si>
  <si>
    <t>5.5</t>
  </si>
  <si>
    <t>提供现场全面的安全文明施工措施服务，提供符合规范要求的安全保护措施（包括消防安全），统一实施场地的场容场貌和施工保洁管理，落实现场各项扬尘污染防治措施，负责现场裸土覆盖及扬尘设备设施的安装，提供冬雨季及恶劣天气所需的必要防护设施，并承担公共场地施工扬尘污染防护费等绿色安全文明措施。</t>
  </si>
  <si>
    <t>5.6</t>
  </si>
  <si>
    <t>建立和执行安全防范及治安管理制度，落实防范范围和责任，检查报警和救护系统的适应性和有效性。定建立施工现场卫生防疫管理网络和责任系统，落实专人负责管理并检查职业健康服务和急救设施的有效性。提供定期预防登革热等灭蚊措施至工地竣工验收。</t>
  </si>
  <si>
    <t>5.7</t>
  </si>
  <si>
    <r>
      <rPr>
        <sz val="10"/>
        <rFont val="宋体"/>
        <charset val="134"/>
      </rPr>
      <t>根据《中华人民共和国环境保护法》和《环境管理体系规范及使用指南》</t>
    </r>
    <r>
      <rPr>
        <sz val="10"/>
        <rFont val="Times New Roman"/>
        <charset val="134"/>
      </rPr>
      <t>GB/T 24001</t>
    </r>
    <r>
      <rPr>
        <sz val="10"/>
        <rFont val="宋体"/>
        <charset val="134"/>
      </rPr>
      <t>建立项目环境管理制度，掌握监控环境信息，采取应对措施，保证施工现场及周边环境得到有效控制。</t>
    </r>
  </si>
  <si>
    <r>
      <rPr>
        <sz val="10"/>
        <rFont val="宋体"/>
        <charset val="134"/>
      </rPr>
      <t>根据《中华人民共和国环境保护法》和《环境管理体系规范及使用指南》</t>
    </r>
    <r>
      <rPr>
        <sz val="9"/>
        <color theme="1"/>
        <rFont val="Times New Roman"/>
        <charset val="134"/>
      </rPr>
      <t>GB/T 24001</t>
    </r>
    <r>
      <rPr>
        <sz val="9"/>
        <color theme="1"/>
        <rFont val="宋体"/>
        <charset val="134"/>
      </rPr>
      <t>建立项目环境管理制度，掌握监控环境信息，采取应对措施，保证施工现场及周边环境得到有效控制。</t>
    </r>
  </si>
  <si>
    <t>5.8</t>
  </si>
  <si>
    <t>承包人应按《通用条款》第44条“工程的照管”约定对所有有关工程的材料、半成品、成品和配套设备装置的照管负全责，并按发包人要求配备专门机构和保卫人员做好工地防盗和保卫的工作，保卫时间至该批次楼栋集中交付为止，所发生的费用已考虑在合同价款中；若施工期间因承包人未履行其责任及义务而发生盗窃、火灾等事故，一切损失均由承包人负责，并承担相应违约责任。</t>
  </si>
  <si>
    <t>5.9</t>
  </si>
  <si>
    <t>施工进度管控</t>
  </si>
  <si>
    <t>6.1</t>
  </si>
  <si>
    <t>承包人应根据发包人提供的节点工期要求在报价文件中编制相对初步的项目总进度实施计划，并在中标后对其进行细化（细化到每一层）和优化，经发包人和监理人批准后，形成本项目总进度实施计划。</t>
  </si>
  <si>
    <t>6.2</t>
  </si>
  <si>
    <t>项目总进度实施计划除了承包人合同承包范围内工程的详细实施计划外，还应包括重点管控专业工程(以下简称“专业工程”)、重点管控材料的实施计划，主要是进场时间（到货时间）、退场时间、中间交接时间（若有）、塔吊拆除前的材料设备运输时间等。</t>
  </si>
  <si>
    <t>项目总进度实施计划除了施工总承包单位承包范围内工程的详细实施计划外，还应包括专业工程(以下简称专业工程)、甲供料、甲询乙供料的实施计划，主要是进场时间（到货时间）、退场时间、中间交接时间（若有）、塔吊拆除前的材料设备运输时间等</t>
  </si>
  <si>
    <t>6.3</t>
  </si>
  <si>
    <t>项目总进度实施计划提交发包人审批和确认后，承包人应根据发包人确认的项目总进度实施计划，以及在各专业工程施工单位陆续进场并提交了专业工程的进度计划后，不断完善该实施计划，并且在项目施工过程中建立跟踪、监督、检查、报告的施工进度管理机制，及时检查、调整该计划并报发包人批准后，向各专业分包人贯彻，合理安排好各专业工程的施工计划，对整个项目的进度统一管理并与项目进度计划协调一致。</t>
  </si>
  <si>
    <t>项目总进度实施计划提交发包人审批和确认后，施工总承包单位应根据发包人确认的项目总进度实施计划，以及在各专业工程施工单位陆续进场并提交了专业工程的进度计划后，不断完善该实施计划，并且在项目施工过程中，及时检查、调整该计划并报发包人批准后，向各专业单位贯彻，合理安排好各专业工程的施工计划，对整个项目的进度统一管理</t>
  </si>
  <si>
    <t>6.4</t>
  </si>
  <si>
    <t>根据项目实施计划，具体要求，向专业分包人详细交底，向专业分包人明确的施工进度组织和部署。</t>
  </si>
  <si>
    <t>根据项目实施计划，具体要求，向专业单位详细交底，向专业单位明确的施工进度组织和部署</t>
  </si>
  <si>
    <t>6.5</t>
  </si>
  <si>
    <t>各专业分包人进场后，及时要求各专业分包人提交专业工程的各类进度计划，统筹审核各专业工程的进度计划，编制项目实施计划并报监理人审批。</t>
  </si>
  <si>
    <t>各专业单位进场后，及时要求各专业单位提交专业工程的各类进度计划，统筹审核各专业工程的进度计划，编制项目实施计划并报监理单位审批</t>
  </si>
  <si>
    <t>6.6</t>
  </si>
  <si>
    <t>随时检查专业分包人的施工进度，纠正进度负偏差，确保项目总工期。当专业分包人未能按制定并批准的计划完成，要求专业分包人采取相关措施，避免影响整个项目的进度。</t>
  </si>
  <si>
    <t>随时检查专业单位的施工进度，纠正进度负偏差，确保项目总工期。当专业单位未能按制定并批准的计划完成，要求专业单位采取相关措施，避免影响整个项目的进度</t>
  </si>
  <si>
    <t>6.7</t>
  </si>
  <si>
    <t>通过组织协调有效解决不同专业工程、不同工序交叉作业的配合施工问题，确保各专业工程施工进度能按照项目总进度实施计划实施。</t>
  </si>
  <si>
    <t>通过组织协调有效解决不同专业工程、不同工序交叉作业的配合施工问题，确保各专业工程施工进度能按照项目总进度实施计划实施</t>
  </si>
  <si>
    <t>6.8</t>
  </si>
  <si>
    <t>根据项目总进度计划调整各专业工程的施工进度计划和施工配合，确保主体工程及各专业工程节点工期按计划完成。</t>
  </si>
  <si>
    <t>根据项目总进度计划调整各专业工程的施工进度计划和施工配合，确保主体工程及各专业工程节点工期按计划完成</t>
  </si>
  <si>
    <t>6.9</t>
  </si>
  <si>
    <t>为保证各专业工程进度计划的实施，在合同规定的责任范围内，对专业工程施工提供必要的协助，以确保专业工程能按经审定的进度计划执行。</t>
  </si>
  <si>
    <t>为保证各专业工程进度计划的实施，在合同规定的责任范围内，对专业工程施工提供必要的协助，以确保专业工程能按经审定的进度计划执行</t>
  </si>
  <si>
    <t>6.10</t>
  </si>
  <si>
    <t>保证专业分包人的正常施工环境、条件。</t>
  </si>
  <si>
    <t>保证专业单位的正常施工环境、条件</t>
  </si>
  <si>
    <t>6.11</t>
  </si>
  <si>
    <t>对施工进度计划中的关键路线、资源配置等执行情况进行检查，并提出施工进展报告。宜采用赢得值等先进的管理技术，进行施工进度监测，分析进度偏差，进行趋势预测，及时采取有效的纠正和预防措施。</t>
  </si>
  <si>
    <t>6.12</t>
  </si>
  <si>
    <t>结合项目施工总进度计划，检查审批分包单位进度计划。监督分包人严格执行分包合同约定的施工进度计划，并与项目进度计划协调一致。</t>
  </si>
  <si>
    <t>6.13</t>
  </si>
  <si>
    <t>在工作安排、进度计划、费用报价等方面，应考虑由于对专业工程提供配合服务和提供总承包管理配合服务所产生的工种穿插、预埋配合工效损失等所有相关情况。</t>
  </si>
  <si>
    <t>施工费用管控</t>
  </si>
  <si>
    <t>7.1</t>
  </si>
  <si>
    <t>根据项目施工计划，进行施工费用估算，确定施工费用控制基准并保持其稳定性。当需要变更计划费用基准时，应严格履行规定的审批程序。</t>
  </si>
  <si>
    <t>7.2</t>
  </si>
  <si>
    <t>宜采用赢得值等先进的管理技术，进行施工费用监测，分析费用偏差，进行趋势预测，采取有效的纠正和预防措施。</t>
  </si>
  <si>
    <t>7.3</t>
  </si>
  <si>
    <t>当有分包时，应根据施工分包合同和施工进度计划制订施工费用支付计划和管理办法。</t>
  </si>
  <si>
    <t>7.4</t>
  </si>
  <si>
    <t>根据施工分包合同和施工进度计划制订施工费用支付计划和管理办法。</t>
  </si>
  <si>
    <t>施工质量管控</t>
  </si>
  <si>
    <t>8.1</t>
  </si>
  <si>
    <t>在施工前应参加设计交底，理解设计意图和设计文件对施工的技术、质量和标准要求。</t>
  </si>
  <si>
    <t>8.2</t>
  </si>
  <si>
    <t>应对施工过程的质量进行监督，并加强对特殊过程和关键工序的识别与质量控制，并保持质量记录。</t>
  </si>
  <si>
    <t>8.3</t>
  </si>
  <si>
    <t>应对供货质量进行监督管理，按规定进行复验并保持记录。</t>
  </si>
  <si>
    <t>8.4</t>
  </si>
  <si>
    <t>对施工质量不合格品进行处置，并对其实施效果进行验证。当施工过程中发生质量事故时，应按《建设工程质量管理条例》等有关规定进行处理。</t>
  </si>
  <si>
    <t>8.5</t>
  </si>
  <si>
    <t>对所需施工机械、装备、设施、工具和器具的配置以及使用状态进行有效性检查，必要时进行试验。</t>
  </si>
  <si>
    <t>8.6</t>
  </si>
  <si>
    <t>应对施工过程的质量控制绩效进行分析和评价，明确改进目标，制定纠正和预防措施，进行持续改进。</t>
  </si>
  <si>
    <t>8.7</t>
  </si>
  <si>
    <t>根据项目质量计划，明确施工质量标准和控制目标。有分包时，应明确分包人应承担的质量职责，分包人的质量计划应与项目质量计划保持一致。</t>
  </si>
  <si>
    <t>8.8</t>
  </si>
  <si>
    <t>当采用施工分包时，应对施工准备工作和实施方案进行审查，确认其符合性。</t>
  </si>
  <si>
    <t>8.9</t>
  </si>
  <si>
    <t>当采用施工分包时，应按分包合同约定，组织施工分包人完成并提交质量记录和竣工文件，并对其质量进行评审。</t>
  </si>
  <si>
    <t>8.10</t>
  </si>
  <si>
    <t>应对分包单位的施工准备工作和实施方案进行审查，确认其符合性。</t>
  </si>
  <si>
    <t>8.11</t>
  </si>
  <si>
    <t>负责检查管理分包单位的施工质量，分包单位质量不符合要求时，监督其整改，直至质量符合验收要求。</t>
  </si>
  <si>
    <t>8.12</t>
  </si>
  <si>
    <t>按分包合同约定，组织施工分包人完成并提交质量记录和竣工文件，并对其质量进行评审。</t>
  </si>
  <si>
    <t>8.13</t>
  </si>
  <si>
    <t>履行总包服务职责，统筹和监控各分包单位按时完成交楼期间的质量整改工作。</t>
  </si>
  <si>
    <t>8.14</t>
  </si>
  <si>
    <t>履行总承包服务职责，承担维保责任，协助和监控各专业工程完成维保工作。</t>
  </si>
  <si>
    <t>8.15</t>
  </si>
  <si>
    <r>
      <rPr>
        <sz val="9"/>
        <rFont val="宋体"/>
        <charset val="134"/>
      </rPr>
      <t>承包人必须建立并健全全面质量管理体系、施工质量检验制度和综合施工质量水平评定考核制度，设置具备资格的各级技术管理和质量检查人员。严格按</t>
    </r>
    <r>
      <rPr>
        <sz val="10"/>
        <rFont val="宋体"/>
        <charset val="134"/>
        <scheme val="minor"/>
      </rPr>
      <t>珠实地产工程质量标准及管理要求施工，详见合同附件【二十】《珠实地产工程管理技术文件汇编》内容。</t>
    </r>
  </si>
  <si>
    <t>8.16</t>
  </si>
  <si>
    <t>承包人负责的预埋工程均应保证其工程质量，待专业分包人进场后进行工序交接，若存在质量问题需积极配合整改，若未在约定时间内整改，发包人有权委托其他专业单位整改，相关费用由承包人承担。</t>
  </si>
  <si>
    <t>施工安全管控</t>
  </si>
  <si>
    <t>9.1</t>
  </si>
  <si>
    <t>承包人必须在施工临时道路入口处设置安全警示牌、限速等标志，保证场内交通畅通、安全；在靠近场地的主要施工地段要设置安全警示栏杆或者标志。</t>
  </si>
  <si>
    <t>9.2</t>
  </si>
  <si>
    <t>承包人必须在“四口、五临边”位置按竞价文件及省、市有关文件要求做好安全防护工作，如设置安全设施、安全围网、围板和警示标志等。各专业分包人如施工需要须提前拆除时，必须经承包人批准，并由承包人采取有效的补救措施，专业分包人必须配合。</t>
  </si>
  <si>
    <t>9.3</t>
  </si>
  <si>
    <t>根据项目安全管理实施计划进行施工阶段安全策划，编制施工安全计划，建立施工安全管理制度，明确安全职责，落实施工安全管理目标。</t>
  </si>
  <si>
    <t>9.4</t>
  </si>
  <si>
    <t>按安全检查制度组织对现场安全状况进行巡检，掌握安全信息，召开安全例会，及时发现和消除不安全隐患，防止事故发生。</t>
  </si>
  <si>
    <t>9.5</t>
  </si>
  <si>
    <t>项目经理和安全工程师应对施工安全管理工作负责，并实行统一的协调、监督和控制。</t>
  </si>
  <si>
    <t>9.6</t>
  </si>
  <si>
    <t>对施工各阶段、部位和场所的危险源进行识别和风险分析，制定应对措施，并对其实施管理和控制。</t>
  </si>
  <si>
    <t>9.7</t>
  </si>
  <si>
    <t>按国家有关规定和合同约定办理人身意外伤害保险。制定应急预案，落实救护措施，在事故发生时及时组织实施。</t>
  </si>
  <si>
    <t>9.8</t>
  </si>
  <si>
    <t>建立并保存完整的施工安全记录和报告。</t>
  </si>
  <si>
    <t>9.9</t>
  </si>
  <si>
    <t>当有分包时，应按施工分包合同的约定，明确分包人应承担的安全责任和义务，检查、落实其安全防范措施的可靠性和有效性。督促、指导分包人制定施工安全防范措施，保证施工过程的安全</t>
  </si>
  <si>
    <t>9.10</t>
  </si>
  <si>
    <t>当发生安全事故时，应按合同约定和相关法规，及时报告，并组织或参与事故的处理、调查和分析。</t>
  </si>
  <si>
    <t>9.11</t>
  </si>
  <si>
    <t>应适时组织相关方对整个项目的施工安全工作作出评价。</t>
  </si>
  <si>
    <t>9.12</t>
  </si>
  <si>
    <t>当发生安全事故时，应按合同约定和相关法规，及时报告，并组织或参与事故的处理、调查和分析</t>
  </si>
  <si>
    <t>9.13</t>
  </si>
  <si>
    <t>当现场发生事故时，应按规定程序积极组织或参与救护管理，防止事故的扩大。</t>
  </si>
  <si>
    <t>9.14</t>
  </si>
  <si>
    <t>按施工分包合同的约定，明确分包人应承担的安全责任和义务，检查、落实其安全防范措施的可靠性和有效性。督促、指导分包人制定施工安全防范措施，保证施工过程的安全。</t>
  </si>
  <si>
    <t>9.15</t>
  </si>
  <si>
    <t>严格按照《中华人民共和国安全生产法》、《中华人民共和国消防法》和《建设工程安全生产管理条例》等法律法规，建立和执行安全防范及治安管理制度，落实防范范围和责任，检查报警和救护系统的适应性和有效性。</t>
  </si>
  <si>
    <t>9.16</t>
  </si>
  <si>
    <t>施工场地周边（含临设部位）设置安全水平挡板，以避免塔楼施工可能出现的高空坠物所造成的安全事故</t>
  </si>
  <si>
    <t>9.17</t>
  </si>
  <si>
    <t>承包人需保护基坑周边建筑物、管线等，相关费用在报价内综合考虑。承包人原因导致基坑变形，引起的道路、围墙、水沟、人行道重建或修复及使用协调（完成修复基坑变形导致的道路、围墙、水沟、人行道所需的人工、机械、材料等）所涉及的一切工作。</t>
  </si>
  <si>
    <t>9.18</t>
  </si>
  <si>
    <t>承包人自身施工原因（包括但不限于分层开挖、超挖、不及时进行抽水、排水、疏水等）导致建筑物、围墙、场内地面、市政路、绿化、市政管线、煤气管线、电信管线、交通管线等堵塞、破损、断裂等破坏，由此产生的费用由承包人承担。</t>
  </si>
  <si>
    <t>9.19</t>
  </si>
  <si>
    <t>安全带、安全帽及脚手架、提升架等架体内外安全网等安全防护用品设施的检测、起重机、塔吊等吊装设备（含井字架、龙门架）与外用电梯的安全检测，塔吊基础等临时设施建筑检测。</t>
  </si>
  <si>
    <t>施工变更管理</t>
  </si>
  <si>
    <t>10.1</t>
  </si>
  <si>
    <t>对工程变更，应按合同约定，对费用和工期影响进行评估，按规定的程序实施。</t>
  </si>
  <si>
    <t>10.2</t>
  </si>
  <si>
    <t>建立总承包范围内所有的施工变更台账并定期督促相关单位及时处理，所有的施工变更都必须有书面文件和记录，并有相关方代表签字。</t>
  </si>
  <si>
    <t>加强施工变更的文档管理。所有的施工变更都必须有书面文件和记录，并有相关方代表签字。</t>
  </si>
  <si>
    <t>施工信息管理</t>
  </si>
  <si>
    <t>11.1</t>
  </si>
  <si>
    <t>建立项目信息管理系统，实现数据的共享和流转，对信息进行分析和评估，确保信息的真实、准确、完整和安全。信息管理应包括以下主要内容：确定信息管理目标；制订信息管理计划；收集信息；处理信息；分发信息；根据信息分析、评价管理成效，必要时调整相关计划。</t>
  </si>
  <si>
    <t>11.2</t>
  </si>
  <si>
    <t>总承包应建立项目信息管理系统，实现数据的共享和流转，对信息进行分析和评估，确保信息的真实、准确、完整和安全。信息管理应包括以下主要内容：确定信息管理目标；制订信息管理计划；收集信息；处理信息；分发信息；根据信息分析、评价管理成效，必要时调整相关计划。</t>
  </si>
  <si>
    <t>11.3</t>
  </si>
  <si>
    <t>总承包应制定收集、处理、分析、反馈、传递项目信息的规定，并监督执行。</t>
  </si>
  <si>
    <t>11.4</t>
  </si>
  <si>
    <t>视频监控及信息化维护费用。</t>
  </si>
  <si>
    <t>投标合同管理</t>
  </si>
  <si>
    <t>12.1</t>
  </si>
  <si>
    <t>总承包合同管理部门应依据《中华人民共和国合同法》及相关法规负责项目合同的订立和对履行的监督，并负责合同的补充、修改和（或）更改、终止等有关事宜的协调和处理。</t>
  </si>
  <si>
    <t>12.2</t>
  </si>
  <si>
    <t>总承包项目合同管理应包括总承包合同管理和分包合同管理。</t>
  </si>
  <si>
    <t>12.3</t>
  </si>
  <si>
    <t>应依据企业相关制度制定合同管理规定，明确合同管理的岗位职责，负责组织对承包范围内的合同的履行。</t>
  </si>
  <si>
    <t>12.4</t>
  </si>
  <si>
    <t>总承包应依据企业相关制度制定合同管理规定，明确合同管理的岗位职责，负责组织对土建合同的履行，并对分包合同实施监督和控制。确保合同约定目标和任务的实现。</t>
  </si>
  <si>
    <t>12.5</t>
  </si>
  <si>
    <t>将需要订立的分包合同纳入总包合同管理范围，并要求分包合同管理与总承包合同管理保持协调一致。对分包合同的管理，应包括对分包合同的订立，以及对分包合同生效后的履行、变更、违约索赔、争议处理、终止或收尾结束的全部活动实施监督和控制。</t>
  </si>
  <si>
    <t>12.6</t>
  </si>
  <si>
    <t>负责分包合同的订立和对履行的监督，并负责合同的补充、修改和更改、终止或结束等有关事宜的协调和处理，确保合同约定目标和任务的实现。</t>
  </si>
  <si>
    <t>12.7</t>
  </si>
  <si>
    <t>承担本EPC项目合同全部投标费用、履约保函手续费及利息等。</t>
  </si>
  <si>
    <t>履约保函手续费及利息分摊费</t>
  </si>
  <si>
    <t>设计配合服务</t>
  </si>
  <si>
    <t>13.1</t>
  </si>
  <si>
    <t>根据施工总承包的需要，从施工角度组织不同专业间的综合图纸会审，如土建和二次装修、土建和机电幕墙，机电和弱电，机电和装修等，发现各专业图纸间的有关配合、协调等问题，并提出解决方案</t>
  </si>
  <si>
    <t>13.2</t>
  </si>
  <si>
    <t>参加各专业工程的图纸会审，对于专业工程与土建工程有冲突的地方，有义务提出修改建议和解决方案，否则，因此产生的费用将不予签证和工程设计变更</t>
  </si>
  <si>
    <t>13.3</t>
  </si>
  <si>
    <t>审查各专业工程的施工组织设计，对各专业工程施工组织设计不满足项目总体进度、场地安排、安全和文明施工等方面，和各专业施工单位进行沟通和协商，督促其进行调整</t>
  </si>
  <si>
    <t>13.4</t>
  </si>
  <si>
    <t>及时掌握每个专业工程的变更情况，并从施工总承包管理方面分析与其它有关方面的变化情况，若对项目总进度，或其它专业质量或造价方面出现影响，及时提出建议方案报监理人或发包人批准后实施工</t>
  </si>
  <si>
    <t>及时掌握每个专业工程的变更情况，并从施工总承包管理方面分析与其它有关方面的变化情况，若对项目总进度，或其它专业质量或造价方面出现影响，及时提出建议方案报监理单位或发包人批准后实施工</t>
  </si>
  <si>
    <t>13.5</t>
  </si>
  <si>
    <t>当发包人提出要求时，对于发包人提出的设计变更研究，提出相应的施工方案供发包人变更决策参考，并从施工可行性、施工总承包管理等方面提出建议供发包人决策。</t>
  </si>
  <si>
    <t>当发包人提出要求时，对于发包人提出的设计变更研究，提出相应的施工方案供发包人变更决策参考</t>
  </si>
  <si>
    <t>13.6</t>
  </si>
  <si>
    <t>在施工前应参加图纸设计交底和施工技术交底，理解设计意图和设计文件对施工的技术、质量和标准要求。</t>
  </si>
  <si>
    <t>营销配合工作</t>
  </si>
  <si>
    <t>14.1</t>
  </si>
  <si>
    <t>提供业主（发包人）售楼处、样板房的用水、用电，并配置发电机在停电期间保障售楼处、样板房的用电。</t>
  </si>
  <si>
    <t>14.2</t>
  </si>
  <si>
    <t>在交楼期间配置足够的人员统筹总承包范围内配合售楼的质量整改工作，按发包人相关要求落实，否则需承担相应违约责任。</t>
  </si>
  <si>
    <t>在交楼期间配置足够的人员统筹总承包范围内配合售楼的质量整改工作。</t>
  </si>
  <si>
    <t>14.3</t>
  </si>
  <si>
    <t>售楼部及样板层于完成投入使用后的水电费亦按实际用量支付予承包人，所有计费的水电表由承包人供应和安装。</t>
  </si>
  <si>
    <t>14.4</t>
  </si>
  <si>
    <t>临时用电的管线布置需要满足现场营销用电的全部需要，用电负荷满足全部样板层、售楼电梯和园林示范区用电负荷要求，临时用电接驳至示范区电箱、样板层各单元户内总电箱及提供园建示范区全部需要的用电点，其中所有电箱及用电点位置由发包人指定，所有电箱及电缆、电线由承包人提供。</t>
  </si>
  <si>
    <t>14.5</t>
  </si>
  <si>
    <t>为保证样板房顺利开放，需按发包人要求第一时间移交样板房工作面给二次装修工程单位，敷设专用电缆保证供电（费用由承包人承担，已包含在合同价款内）、配合售楼专用电梯安装（土建增加部分据实结算，其他费用已包含在合同价款内）等</t>
  </si>
  <si>
    <t>14.6</t>
  </si>
  <si>
    <t>配合营销展示开放期间施工场地维修维护及清洁，包括但不限于：场地清洁、清理杂草、围墙围蔽修缮等。</t>
  </si>
  <si>
    <t>14.7</t>
  </si>
  <si>
    <t>配合营销展示宣传或交付期间提供场地条件和清理通道、各楼栋及需照明区域开/关灯等工作。</t>
  </si>
  <si>
    <t>产品保护移交</t>
  </si>
  <si>
    <t>15.1</t>
  </si>
  <si>
    <t>承包人必须根据报价文件承诺及竞价文件、合同规定，承担本项目总体产品保护或照管责任（规定由各专业分包人负责的除外）</t>
  </si>
  <si>
    <t>15.2</t>
  </si>
  <si>
    <t>管理工序交接工作，移交产品保护责任，对土建产品的保护向专业分包人进行交底。</t>
  </si>
  <si>
    <t>管理工序交接工作，移交产品保护责任。对土建产品的保护向专业分包人进行交底</t>
  </si>
  <si>
    <t>15.3</t>
  </si>
  <si>
    <t>承包人须按发包人批准的施工组织设计进行施工现场布置、放置材料机械及其他设施，及时将施工垃圾、余泥运出场外，保证施工场地清洁符合环境卫生管理的有关规定，达到合同协议书约定的安全生产及文明施工目标。施工过程中，承包人应按合同约定及时清理施工垃圾，做到工完料清，并在工程竣工验收后10天内，对施工场地进行全面清理，有关费用由承包人承担，包含在合同价款内</t>
  </si>
  <si>
    <t>15.4</t>
  </si>
  <si>
    <t>根据有约定的中间验收工程的照管：在专业工程施工过程中，根据工程性质需分阶段施工和移交工程承包人照管时，专业工程施工单位应报监理工程师批准，批准后的分阶段施工工程即为中间验收工程。对每个中间验收工程，监理人组织发包人、设计单位、土建承包人和专业分包人进行质量验收评定。若验收合格，则移交给土建承包人负责照管。时间至专业工程安装单位下次开始施工时止；若不合格，则专业分包人应按规定的时间内返修或更换材料后再验收。在土建承包人负责照管的期限内，土建承包人应对这些中间验收工程做好保护工作。而在专业分包人继续进行施工后，土建承包人对已进行中间验收的工程不负责照管，其照管责任移交至专业分包人。</t>
  </si>
  <si>
    <t>根据有约定的中间验收工程的照管：在专业工程施工过程中，根据工程性质需分阶段施工和移交工程承包人照管时，专业工程施工单位应报监理工程师批准，批准后的分阶段施工工程即为中间验收工程。对每个中间验收工程，监理单位组织发包人、设计单位、土建承包人和专业分包人进行质量验收评定。若验收合格，则移交给土建承包人负责照管。时间至专业工程安装单位下次开始施工时止；若不合格，则专业分包人应按规定的时间内返修或更换材料后再验收。在土建承包人负责照管的期限内，土建承包人应对这些中间验收工程做好保护工作。而在专业分包人继续进行施工后，土建承包人对已进行中间验收的工程不负责照管，其照管责任移交至专业分包人。</t>
  </si>
  <si>
    <t>15.5</t>
  </si>
  <si>
    <t>已竣工验收的专业工程的照管。从专业工程竣工验收合格并办理移交土建承包人手续起，直至整个工程竣工验收合格移交给发包人之日止，土建承包人应按照合同完工并移交土建承包人的专业工程的成品负责照管。但在各单体建筑的全部工程内容完成并移交给发包人之前，承包人必须承担该单体建筑内的全部永久电梯的工程照管责任（除专用条款3.1“承包人的一般义务”（29）项选用方式二另行约定外）。其中本条指的全部工程内容，包括承包人及分包人于本项目应完成的工作内容及义务，但不限于合同、变更和签证所提及的工作内容及义务。而本条所涉及的费用及其风险，已综合考虑并包括于本合同价款中，不予增加。</t>
  </si>
  <si>
    <t>已竣工验收的专业工程的照管。从专业工程竣工验收合格并办理移交土建承包人手续起，直至整个工程竣工验收合格移交给发包人之日止，土建承包人应按照合同完工并移交土建承包人的专业工程的成品负责照管。但在各单体建筑的全部工程内容完成并移交给发包人之前，承包人必须承担该单体建筑内的全部永久电梯的工程照管责任（除专用条款3.1“承包人的一般义务”（29）项选用方式二另行约定外）。其中本条指的全部工程内容，包括承包人及分包人于本项目应完成的工作内容及义务，但不限于合同、变更和签证所提及的工作内容及义务。而本条所涉及的费用及其风险，已综合考虑并包括于本合同价款中，不予增加</t>
  </si>
  <si>
    <t>15.6</t>
  </si>
  <si>
    <t>如果在承包人负责的照管期内，由于不可抗力以外的原因导致照管工程的任何部分损失或损坏，由承包人负责修补、赔偿经济赔偿责任，并通过修补使该工程或设备质量达到该专业合同的有关规定和要求。</t>
  </si>
  <si>
    <t>如果在承包人负责的照管期内，由于不可抗力以外的原因导致照管工程的任何部分损失或损坏，由总承包单位负责修补、赔偿经济赔偿责任，并通过修补使该工程或设备质量达到该专业合同的有关规定和要求</t>
  </si>
  <si>
    <t>15.7</t>
  </si>
  <si>
    <t>负责承包范围内的现场成品保护，对项目工地范围内做全面的防盗窃和防破坏管理，包括工地内分包单位的材料和已完并移交的分包工程。</t>
  </si>
  <si>
    <t>15.8</t>
  </si>
  <si>
    <t>与分包单位建立工序及工作面移交制度，并在移交时组织会同有关方进行检查验收。</t>
  </si>
  <si>
    <t>15.9</t>
  </si>
  <si>
    <t>为做好永久电梯轿厢的成品保护，要求承包人对已完成安装的电梯，在未正式移交使用前，以及交付后作为装修运输的电梯，承包人须对电梯轿厢进行成品保护措施。</t>
  </si>
  <si>
    <t>15.10</t>
  </si>
  <si>
    <t>交付前对预留孔、洞的临时封堵。</t>
  </si>
  <si>
    <t>竣工验收管理</t>
  </si>
  <si>
    <t>16.1</t>
  </si>
  <si>
    <t>参加专业工程的竣工验收工作，提出有关验收意见。</t>
  </si>
  <si>
    <t>16.2</t>
  </si>
  <si>
    <t>竣工资料备案</t>
  </si>
  <si>
    <t>参加项目各分部分项工程验收工作，配合建设单位完成联合验收及竣工验收备案工，对专业分包单位的竣工验收备案资料进行管理完善竣工验收资料报送城建档案馆。</t>
  </si>
  <si>
    <t>16.3</t>
  </si>
  <si>
    <t>在规定时间内负责收集齐所有竣工备案资料，对于不属于承包人提供的资料，有责任进行跟踪和协调，及时向发包人反馈收集进度和协调情况，收集齐所有竣工备案资料后，负责按规定要求向有关部门提交竣工备案资料，并向发包人反馈备案办理进度。</t>
  </si>
  <si>
    <t>16.4</t>
  </si>
  <si>
    <t>督促专业施工单位按合同的工程竣工验收中工程竣工资料条款内容做好竣工资料工作。按《城市建设档案管理规定》《城市建设档案管理办法》和发包人的具体要求对于专业施工单位的竣工资料进行收集、整理、编制、汇总和管理，并按规定整理归档，向有关部门提交并获得通过。</t>
  </si>
  <si>
    <t>16.5</t>
  </si>
  <si>
    <r>
      <rPr>
        <sz val="10"/>
        <rFont val="宋体"/>
        <charset val="134"/>
      </rPr>
      <t>提供本项目施工</t>
    </r>
    <r>
      <rPr>
        <sz val="10"/>
        <rFont val="仿宋_GB2312"/>
        <charset val="134"/>
      </rPr>
      <t>BIM工程应用服务，使用建筑信息模型（BIM）及安全管理平台技术应用（包括BIM应用建设、运营维护等相关内容），并提供满足验收备案需求的BIM成果文件。</t>
    </r>
  </si>
  <si>
    <t>16.6</t>
  </si>
  <si>
    <t>竣工结算管理</t>
  </si>
  <si>
    <t>协调专业施工单位收集完整的竣工结算资料，对专业施工单位的竣工结算做出时间安排，对专业分包工程的竣工结算过程加以确认并办理盖章手续。</t>
  </si>
  <si>
    <t xml:space="preserve"> </t>
  </si>
  <si>
    <t>附表1.各专业分包工程</t>
  </si>
  <si>
    <t>各承包人工作内容和责任分工表</t>
  </si>
  <si>
    <t>配合内容</t>
  </si>
  <si>
    <t>专业分包人</t>
  </si>
  <si>
    <t>轴线、标高</t>
  </si>
  <si>
    <t>向专业分包人及直接承包人提供其施工所需的室内外水平及垂直控制墨线并应有明确的标示，并对提供结果的正确性负责。</t>
  </si>
  <si>
    <t>按承包人提供的轴线、标高进行专业工程测量和放线，对自身专业工程测量、放线的结果负责。</t>
  </si>
  <si>
    <t>工作面</t>
  </si>
  <si>
    <t>向专业分包人及直接分承包人提供其施工必需的工作面。</t>
  </si>
  <si>
    <t>合理、高效地利用总承包人提交的工作面，尽早完成工序交接工作，并依时交回工作面给其他承包人；接受总承包单位对工作面的协调管理。</t>
  </si>
  <si>
    <t>合理、高效地利用承包人提交的工作面，尽早完成工序交接工作，并依时交回工作面给其他承包人；接受总承包单位对工作面的协调管理。</t>
  </si>
  <si>
    <t>运输</t>
  </si>
  <si>
    <t>提供专业分包人及直接承包人使用工地现有的水平、垂直运输设施。以保证其他施工需要，不提供专业工程需要的特殊设施。</t>
  </si>
  <si>
    <t>使用总承包人的水平、垂直运输设施，服从总承包人的统一调配。自备专业工程所需要的特殊设施，其自备特殊设备不得影响结构安全及其他专业施工。</t>
  </si>
  <si>
    <t>使用承包人的水平、垂直运输设施，服从承包人的统一调配。自备专业工程所需要的特殊设施，其自备特殊设备不得影响结构安全及其他专业施工。</t>
  </si>
  <si>
    <t>场地</t>
  </si>
  <si>
    <t>向专业分包人及直接承包人提供现有的存放材料或设备的场地，提供现有的材料加工的场地。</t>
  </si>
  <si>
    <t>自行负责材料、设备、机械的照管责任，时间从材料或设备进入该仓库起，至该本工程竣工验收并移交给总承包人止。接受总承包单位对施工场地的管理，临设搭设满足当地行政主管部门及越秀地产文明施工及总承包单位所要求的标准</t>
  </si>
  <si>
    <t>自行负责材料、设备、机械的照管责任，时间从材料或设备进入该仓库起，至该本工程竣工验收并移交给承包人止。接受总承包单位对施工场地的管理，临设搭设满足当地行政主管部门及珠实地产文明施工及总承包单位所要求的标准</t>
  </si>
  <si>
    <t>工作条件</t>
  </si>
  <si>
    <t>向专业分包人及直接承包人提供用水、用电接驳点，提供道路、通道照明、排水、排污、排栅等工地设施。</t>
  </si>
  <si>
    <t>承担水电接驳点以后的管道及线路的安装、拆除及其使用费用；自备专业工程需要的特殊设施。</t>
  </si>
  <si>
    <t>防火安全设施</t>
  </si>
  <si>
    <t>提供常规防火设施、安全围护设施。</t>
  </si>
  <si>
    <t>负责自身工程施工需要的特殊防火、安全要求的设施配置。</t>
  </si>
  <si>
    <t>防雷安全设施</t>
  </si>
  <si>
    <t>负责垂直运输设备、户外脚手架、安全网架的防雷接地设施。</t>
  </si>
  <si>
    <t>负责自身工程施工需要的特殊防雷设施配置。</t>
  </si>
  <si>
    <t>工序交接</t>
  </si>
  <si>
    <t>组织办理中间工序的交接手续。做好移交过来后产品（半成品）保护工作。</t>
  </si>
  <si>
    <t>共同办理工序交接手续。做好移交过来后产品（半成品）保护工作。</t>
  </si>
  <si>
    <t>对外办证</t>
  </si>
  <si>
    <t>统一办理相关工程的各种证件、评优证书。</t>
  </si>
  <si>
    <t>提供办证需要资料。对办证资料的正确性、真实性负责。</t>
  </si>
  <si>
    <t>资料</t>
  </si>
  <si>
    <t>按要求统一整理资料。对需要总承包签章的资料进行签章。向档案馆统一移交工程档案。</t>
  </si>
  <si>
    <t>按总承包人的要求及时整理和提交资料。</t>
  </si>
  <si>
    <t>按承包人的要求及时整理和提交资料。</t>
  </si>
  <si>
    <t>预留及收口</t>
  </si>
  <si>
    <t>预留孔（井）洞，包括其他专业分包人完成的封塞、防水以及后期的饰面工程。</t>
  </si>
  <si>
    <t>提供预留孔（井）洞位置、要求，自身工序完成后交回总承包人完成下道工序。由于自身原因造成的返工及费用由自身负责。</t>
  </si>
  <si>
    <t>提供预留孔（井）洞位置、要求，自身工序完成后交回承包人完成下道工序。由于自身原因造成的返工及费用由自身负责。</t>
  </si>
  <si>
    <t>接地地极</t>
  </si>
  <si>
    <t>承担完成的接地预埋点保护。</t>
  </si>
  <si>
    <t>接驳使用已完成接地预埋接点。</t>
  </si>
  <si>
    <t>预留孔（井）洞的安全防护</t>
  </si>
  <si>
    <t>专业分包人或直接承包人进场前的安全防护。</t>
  </si>
  <si>
    <t>进场施工后施工阶段各自承包范围内预留孔（井）洞的安全防护。</t>
  </si>
  <si>
    <t>验收</t>
  </si>
  <si>
    <t>参加专业分包及直接发包工程中间验收和隐蔽验收，需要时配合签章。</t>
  </si>
  <si>
    <t>将拟验收工程报验给总承包人并参加各自工程的中间验收和隐蔽验收。</t>
  </si>
  <si>
    <t>将拟验收工程报验给承包人并参加各自工程的中间验收和隐蔽验收。</t>
  </si>
  <si>
    <t>配合事项</t>
  </si>
  <si>
    <t>总承包管理与协调内容</t>
  </si>
  <si>
    <t>总承包配合服务职责部门划分及负责人、联系方式</t>
  </si>
  <si>
    <t>总承包协调部经理主管对专业分包人和直接承包人的管理与协调工作，对各专业分包工程和直接发包工程进行管理与协调，总承包向专业发包人和直接承包人明确自身各部门的职责范围、负责人及联系方式。</t>
  </si>
  <si>
    <t>垂直运输</t>
  </si>
  <si>
    <t>总承包根据统计出来的工程量和各专业分包单位上报的垂直运输计划，制定塔吊、施工电梯的月、周、日使用计划。</t>
  </si>
  <si>
    <t>提供与幕墙及铝合金窗相关的施工图纸目录供发包人招标使用，特别是幕墙及铝合金窗与钢结构、幕墙及铝合金窗与二次装修工程、幕墙及铝合金窗与机电工程及幕墙及铝合金窗与泛光之间的互相配合施工的相关图纸。</t>
  </si>
  <si>
    <t>现场施工协调</t>
  </si>
  <si>
    <t>总承包安排对各专业分包工程和直接发包工程有相关工作经验的现场技术人员，负责协调各有关专业分包工程和直接发包工程，包括安排现场必要的工地协调会议，以协调各专业分包工程、直接发包工程与总承包工程的工作界面、争议和冲突，配合整体施工进度。</t>
  </si>
  <si>
    <t>组织相关方面进行研究讨论，组织提供主体结构、钢结构工程、机电工程、室内二次装修工程、擦窗机系统、屋面工程以及其它与幕墙及铝合金窗相关专业工程对幕墙及铝合金窗工程的有关配合技术要求。</t>
  </si>
  <si>
    <t>对外协调服务</t>
  </si>
  <si>
    <t>总承包统筹管理与建设主管部门（包括质量、安全监督站）、城管部门的关系，争取他们对本工程各项工作的指导与支持；统筹管理、协调与周边派出所、居民和企业的关系。当发生纠纷时，总承包统一出面协调处理，以维持良好的施工秩序；统一协调与交通部门的关系，保证大批量进场材料运输的通畅；统一组织对扰民和民扰的协调工作。</t>
  </si>
  <si>
    <t>总承包将安排幕墙及铝合金窗专业工程师、结构专业工程师全过程参与幕墙及铝合金窗工程的深化设计工作，指导并协助幕墙及铝合金窗施工单位解决相关技术问题。总承包项目总工程师对幕墙及铝合金窗深化设计工作给予指导并进行审核，深化设计部负责人将积极与发包人和设计单位沟通，为幕墙及铝合金窗深化设计提供配合。</t>
  </si>
  <si>
    <t>工人工号牌</t>
  </si>
  <si>
    <r>
      <rPr>
        <sz val="10"/>
        <color theme="1"/>
        <rFont val="宋体"/>
        <charset val="134"/>
      </rPr>
      <t>专业分包人和直接承包人进场</t>
    </r>
    <r>
      <rPr>
        <sz val="10"/>
        <color theme="1"/>
        <rFont val="Times New Roman"/>
        <charset val="134"/>
      </rPr>
      <t>2</t>
    </r>
    <r>
      <rPr>
        <sz val="10"/>
        <color theme="1"/>
        <rFont val="宋体"/>
        <charset val="134"/>
      </rPr>
      <t>天内提交进场工人的资料信息，包括姓名、性别、籍贯、年龄、身份证复印件等，总承包根据专业分包人和直接承包人提供的资料信息为进场工人建立管理档案，统一为工人办理平安卡，按平安卡对工人进行管理；办理进出现场的</t>
    </r>
    <r>
      <rPr>
        <sz val="10"/>
        <color theme="1"/>
        <rFont val="Times New Roman"/>
        <charset val="134"/>
      </rPr>
      <t>IC</t>
    </r>
    <r>
      <rPr>
        <sz val="10"/>
        <color theme="1"/>
        <rFont val="宋体"/>
        <charset val="134"/>
      </rPr>
      <t>卡。</t>
    </r>
  </si>
  <si>
    <t>总承包根据总体计划安排，组织并协调幕墙及铝合金窗单位落实工艺试验。</t>
  </si>
  <si>
    <t>工人教育、培训</t>
  </si>
  <si>
    <t>总承包对专业分包人和直接承包人的进场工人进行入场安全教育，并监督其贯彻落实三级教育制度，根据总承包的安全教育、培训计划，对专业分包人和直接承包人的施工人员进行教育、培训。</t>
  </si>
  <si>
    <t>总承包根据总体计划安排和实际施工需求，提出施工人员需求计划，并对施工人员进行安全教育、必要的培训和相关管理工作，协调施工人员进场报备工作。</t>
  </si>
  <si>
    <t>总承包向专业分包人及直接分承包人合理安排其施工必需的工作面。</t>
  </si>
  <si>
    <t>组织召开技术会议，协调幕墙及铝合金窗材料看样定板，确保工程顺利开展。</t>
  </si>
  <si>
    <t>总承包为各专业分包人和直接承包人提供其施工所需的有明确标示的室内外水平及垂直控制墨线和基准点，以供各专业分包人和直接承包人做施工定位和高程使用。</t>
  </si>
  <si>
    <t>总承包将根据实际的进度，合理安排幕墙及铝合金窗构件、材料的进场时间，为幕墙及铝合金窗专业能按时施工提供配合和指导。</t>
  </si>
  <si>
    <t>运输设施</t>
  </si>
  <si>
    <t>总承包向各专业分包人和直接承包人提供施工临时道路、塔吊、施工电梯等水平、垂直运输设施，包括机械人员的操作及现场交通运输指挥服务，并负责施工临时道路的修筑，塔吊、施工电梯的安装以及它们在使用期间的维修和保养。</t>
  </si>
  <si>
    <t>总承包根据总体计划安排和实际施工需求，提出机械设备需求计划，协调机械、设备进场报备工作。</t>
  </si>
  <si>
    <t>辅助设施</t>
  </si>
  <si>
    <t>总承包根据专业分包人和直接承包人的需求，并考虑现场的实际情况，合理的向专业分包人和直接承包人提供现场办公室、堆场、仓库、宿舍等，并对这些区域内的规划、设施搭建、场容场貌、防盗保卫、日常卫生保洁等工作提供统一管理服务。</t>
  </si>
  <si>
    <t>幕墙及铝合金窗工程的堆场和现场拼装场需要面积较大，在幕墙及铝合金窗施工插入前，总承包将合理布置现场总平面，为幕墙及铝合金窗施工提供材料堆场和现场加工场地，为幕墙及铝合金窗的插入施工做好准备，单元片尽量安排在各施工楼层放置。</t>
  </si>
  <si>
    <t>施工用水、用电</t>
  </si>
  <si>
    <t>总承包在每个施工（区域）楼层开设供接驳点，以便于各专业分包人和直接承包人接用。总承包统一设置加压水泵，同时委派专人管理。</t>
  </si>
  <si>
    <t>安全设施</t>
  </si>
  <si>
    <t>总承包向专业分包人和直接承包人，提供现场的安全设施，包括各类安全警示标志、安全防护栏杆、安全围网、安全通道等一般性安全防护设施，并协助配合专业分包人和直接承包人搭设特殊安全设施。提供防火设施和设备，提供垂直运输设备、户外脚手架、安全网架的防雷接地设施。</t>
  </si>
  <si>
    <t>总承包组织机构中的幕墙及铝合金窗施工管理技术人员将在幕墙及铝合金窗施工中为幕墙及铝合金窗专业分包人提供配合服务。总承包将配备幕墙及铝合金窗施工经验丰富的工程技术人员，对幕墙及铝合金窗施工，除进行全过程的总承包管理职责范围内的质量控制外，还对幕墙及铝合金窗施工过程中可能出现的质量问题进行技术指导。</t>
  </si>
  <si>
    <t>结构楼层防水措施</t>
  </si>
  <si>
    <t>为配合各专业分包人设备、成品保护，防止雨水或施工用水流淌浸泡设备、污染成品，在适当的楼层设置结构楼层防水设施，即在结构临边、电梯门洞边、预留孔洞边，用防水砂浆砌筑200mm高120mm厚挡水砖墙，内侧作防水砂浆抹灰，挡水砖墙预埋引水管或留排水槽口，将楼层内积水引至管道井内设置的临时排水立管，将楼层积水有组织排放至±0.000层排水管沟。</t>
  </si>
  <si>
    <t>设备基础与预留预埋</t>
  </si>
  <si>
    <t>总承包根据施工图要求做好预留预埋，施工过程中根据设计的设备参数及平面图，施工好设备基础。机电设备定货时应及时核实混凝土基础，设备安装前对设备基础及时进行复核验收，以确保设备安装质量。预留的孔洞及沟槽在安装完毕后及时通知土建进行做防火防水封堵、回填、修补及抹面。</t>
  </si>
  <si>
    <t>幕墙及铝合金窗施工过程中，总承包将提供各楼层标高线和轴线并与幕墙及铝合金窗承包人共同复核；在必要时，总承包可以派遣测量专业技术人员，提供测量技术服务。</t>
  </si>
  <si>
    <t>总承包负责组织专业分包人和直接承包人办理中间工序的交接手续。</t>
  </si>
  <si>
    <t>依据本工程结构形式和工程进度安排，总承包对塔楼设置悬挑水平安全防护棚，作为工程施工的安全防护措施和成品保护措施，另如有必要，将对幕墙及铝合金窗施工段顶部协助搭设专项安全防护设施，确保幕墙及铝合金窗施工安全。总承包将加强作业人员的教育培训，规范工人的操作，杜绝人为原因对已安装好的幕墙及铝合金窗的破坏。</t>
  </si>
  <si>
    <t>产品保护和照管</t>
  </si>
  <si>
    <t>总承包协助专业分包人和直接承包人做好移交过来的成品和半成品的保护和照管工作。</t>
  </si>
  <si>
    <t>承包人需对幕墙单位裙楼的幕墙施工提供现状外架的配合。</t>
  </si>
  <si>
    <t>深化设计</t>
  </si>
  <si>
    <t>总承包对各专业的深化设计进行协调配合。对需深化设计的专业分包工程或直接发包工程，总承包将安排相应专业的专业工程师全程参与，对其深化设计进行指导，并及时与发包人、设计单位、监理及其他专业沟通协调，解决专业之间的冲突。各专业的深化设计由总承包的项目总工程师组织相关人员进行及时审核。</t>
  </si>
  <si>
    <t>总承包将积极协调幕墙及铝合金窗专业分包人和土建专业、钢结构专业、机电专业、装修、泛光、擦窗机工程承包人之间的关系，避免出现工作面冲突，配合幕墙及铝合金窗专业分包人做好相应的保护工作，协助做好其他专业施工对幕墙及铝合金窗的防破坏工作。</t>
  </si>
  <si>
    <t>施工方案</t>
  </si>
  <si>
    <t>总承包对各分包人编制的施工组织设计或专项施工方案进行指导和技术支持，组织人员评审，及时将不足和问题反馈给分包人。</t>
  </si>
  <si>
    <t>幕墙及铝合金窗施工完毕，配合幕墙及铝合金窗专业分包人要求，及时组织工程人员，进行幕墙及铝合金窗工程质量、工程资料预验收，完毕及时上报发包人，协调发包人及时组织专项工程验收，配合幕墙及铝合金窗专业分包人工程交付。</t>
  </si>
  <si>
    <t>工程资料</t>
  </si>
  <si>
    <t>总承包向专业分包人及时移交工程技术配合资料；向专业分包人提供本工程的工程资料归档标准；按照要求统一整理、收集资料，对需要总承包签章的资料进行签章，向档案馆统一移交工程档案。</t>
  </si>
  <si>
    <t>承包人需对门窗单位淋水检测的用水提供配合。</t>
  </si>
  <si>
    <t>总承包配合参加专业分包及直接发包工程中间验收和隐蔽验收，以及协助发包人组织竣工验收。</t>
  </si>
  <si>
    <t>总承包将设置专人专职负责指导幕墙及铝合金窗工程资料的编写，整理，统一组织幕墙及铝合金窗工程施工资料收集和组卷工作，负责幕墙及铝合金窗竣工资料向发包人的移交。</t>
  </si>
  <si>
    <t>总承包统一对外办理专业分包人需要的各类证件，如暂住证等。统一办理相关工程评优证书。</t>
  </si>
  <si>
    <t>卫生保洁、医疗防疫服务</t>
  </si>
  <si>
    <t>总承包将设立一支现场保洁队伍，负责施工现场公共区域和设施的保洁工作。总承包在现场设立医务室，安排专职医师，医务室配备常用药品和工伤急救器材，提供医疗保健服务。对全工地范围进行防疫工作，为专业分包人提供良好、文明、卫生的施工现场环境。</t>
  </si>
  <si>
    <t>消防、保卫</t>
  </si>
  <si>
    <t>总承包统一负责现场的消防、保卫工作。总承包经常对专业分包人的工人进行防火教育，配备足够的消防设施，进行消防演练。总承包在现场的各大门进行二十四小时值勤，严格落实人员、车辆出入检查登记制度，并在工地范围内进行日夜巡逻。</t>
  </si>
  <si>
    <t>清洗外墙</t>
  </si>
  <si>
    <t>总承包统一负责外墙清洗工作，并需负责专业分包人和直接承包人的成品和非成品的保护工作，如阳台栏杆等。</t>
  </si>
  <si>
    <t>附表2.幕墙及铝合金窗工程</t>
  </si>
  <si>
    <t>进场</t>
  </si>
  <si>
    <t>提供现场施工用的水电接驳点、主要运输道路，协助解决办公、生活设施，协助办理进场施工手续。</t>
  </si>
  <si>
    <t>接收现场施工用的水电接驳点、主要运输道路，在总承包协助下解决办公生活设施、构件及材料运输通道、办理进场施工手续。</t>
  </si>
  <si>
    <t>规划堆放场地</t>
  </si>
  <si>
    <t>规划并制定提供幕墙及铝合金窗构件、材料的堆场。</t>
  </si>
  <si>
    <t>参与规划幕墙及铝合金窗构件堆放场地的布置，接收并改造场地。</t>
  </si>
  <si>
    <t>施工计划</t>
  </si>
  <si>
    <t>编制总体施工计划和月度、周的总体计划，下达施工计划任务并督促、协调计划实施。</t>
  </si>
  <si>
    <t>配合总承包制定总体计划，根据总承包下达的计划任务，对幕墙及铝合金窗施工计划进行细化，并认真落实、执行计划任务的完全责任。</t>
  </si>
  <si>
    <t>提供人员、小配件材料的垂直运输交通工具和必要的塔吊台班。</t>
  </si>
  <si>
    <t>配合总体施工，服从总承包协调，合理、高效利用垂直运输工具和塔吊进行施工，根据安装工艺和自身的施工特点，自行负责幕墙及铝合金窗单元片的垂直运输。</t>
  </si>
  <si>
    <t>根据施工安排分阶段提供相关工作面</t>
  </si>
  <si>
    <t>接收工作面并进行专业施工，及时提供工作面给其他专业。</t>
  </si>
  <si>
    <t>测量控制</t>
  </si>
  <si>
    <t>提供测量控制基点。</t>
  </si>
  <si>
    <t>与总承包协调复核及接收测量控制基点。</t>
  </si>
  <si>
    <t>安全防护</t>
  </si>
  <si>
    <t>做好安全防护棚、防护网的搭设。</t>
  </si>
  <si>
    <t>配合做好安全防护棚、防护网的搭设。</t>
  </si>
  <si>
    <t>预埋件施工</t>
  </si>
  <si>
    <t>配合预埋，对预埋件施工进行协调，对施工质量进行监控。</t>
  </si>
  <si>
    <t>实施预埋施工，承担符合设计要求和通过施工验收的完全责任。</t>
  </si>
  <si>
    <t>幕墙及铝合金窗安装施工</t>
  </si>
  <si>
    <t>合理调配情况下提供垂直运输和必要的塔吊台班，协调各专业之间施工作业面的提供及交出，协调各专业之间均衡施工。</t>
  </si>
  <si>
    <t>供货、制作安装，承担幕墙及铝合金窗施工符合设计要求和满足施工验收要求的责任，承担运输工具满足安装进度要求的责任。</t>
  </si>
  <si>
    <t>产品保护</t>
  </si>
  <si>
    <t>配合产品保护及整体监控。</t>
  </si>
  <si>
    <t>承担产品保护的完全责任。</t>
  </si>
  <si>
    <t>工程施工质量管理</t>
  </si>
  <si>
    <t>提出工程质量目标及要求，并对目标和要求进行分解，对工程施工质量进行总体指导和总体监控。</t>
  </si>
  <si>
    <t>根据总承包的工程质量目标及要求，对工程施工质量进行落实执行，承担符合设计要求和通过施工验收的完全责任。</t>
  </si>
  <si>
    <t>安全文明施工管理</t>
  </si>
  <si>
    <t>提出工程施工安全文明目标及要求，并对目标和要求进行分解，对工程施工安全文明进行总体指导和总体监控及全面管理。</t>
  </si>
  <si>
    <t>根据总承包的工程施工安全文明目标及要求，对工程安全文明施工管理及措施进行落实执行，确保所承担范围的分部分项工程安全文明施工完全责任。</t>
  </si>
  <si>
    <t>招标期间的配合</t>
  </si>
  <si>
    <t>总体施工计划及各专业搭接时间计划表</t>
  </si>
  <si>
    <t>提供幕墙及铝合金窗工程与主体结构施工搭接时间计划表，为发包人招标和进行合同谈判时使用。</t>
  </si>
  <si>
    <t>提供与幕墙及铝合金窗安装工程相关的施工图纸目录</t>
  </si>
  <si>
    <t>明确技术要求</t>
  </si>
  <si>
    <t>施工前期准备配合</t>
  </si>
  <si>
    <t>幕墙及铝合金窗深化设计</t>
  </si>
  <si>
    <t>工艺试验</t>
  </si>
  <si>
    <t>施工人员进场</t>
  </si>
  <si>
    <t>幕墙及铝合金窗工程预埋件安装的配合</t>
  </si>
  <si>
    <t>总承包将按工程施工要求，对幕墙及铝合金窗预埋件安装施工进行协调。</t>
  </si>
  <si>
    <t>幕墙及铝合金窗材料看样定板</t>
  </si>
  <si>
    <t>幕墙及铝合金窗构件及材料进场计划时间表</t>
  </si>
  <si>
    <t>机械、设备进场</t>
  </si>
  <si>
    <t>幕墙及铝合金窗堆场现场加工场准备</t>
  </si>
  <si>
    <t>工作面移交</t>
  </si>
  <si>
    <t>总承包将按照施工进度情况分阶段分段移交工作面给幕墙及铝合金窗工程分包人。</t>
  </si>
  <si>
    <t>施工过程中的配合</t>
  </si>
  <si>
    <t>质量监控技术指导</t>
  </si>
  <si>
    <t>测量配合服务</t>
  </si>
  <si>
    <t>垂直运输工具将以满足主体结构施工为前提，再合理地对各分包人的运输需求进行配合。指导、监控并协调幕墙及铝合金窗专业配备和安装合适的垂直运输工具，必要时提供部分塔吊台班满足幕墙及铝合金窗工程的施工</t>
  </si>
  <si>
    <t>提供安全硬防护和安全管理</t>
  </si>
  <si>
    <t>安全设施的拆除</t>
  </si>
  <si>
    <t>配合幕墙及铝合金窗安装的施工，对妨碍幕墙及铝合金窗安装的安全设施进行临时拆除并及时恢复。</t>
  </si>
  <si>
    <t>与其他专业工程施工的协调</t>
  </si>
  <si>
    <t>竣工验收阶段配合</t>
  </si>
  <si>
    <t>配合预验收</t>
  </si>
  <si>
    <t>竣工资料</t>
  </si>
  <si>
    <t>附表3.消防工程</t>
  </si>
  <si>
    <t>规划并制定提供消防器材的堆场。</t>
  </si>
  <si>
    <t>参与规划消防器材堆放场地的布置，接收并改造场地。</t>
  </si>
  <si>
    <t>配合总承包制定总体计划，根据总承包下达的计划任务，对消防工程施工计划进行细化，并认真落实、执行计划任务的完全责任。</t>
  </si>
  <si>
    <t>配合总体施工，服从总承包协调，合理、高效利用垂直运输工具和塔吊进行施工，根据安装工艺和自身的施工特点，自行负责消防器材的垂直运输。</t>
  </si>
  <si>
    <t>预埋件及套管施工</t>
  </si>
  <si>
    <t>承担砼结构线管预埋、消防管穿梁（楼板）套管预埋、机电安装工程中须预留的洞口（也包括套管预留洞口）预留工作，包括孔洞的封塞、防水以及后期的饰面工程。</t>
  </si>
  <si>
    <t>实施砌体结构线管、套管预埋施工，承担符合设计要求和通过施工验收的完全责任。</t>
  </si>
  <si>
    <t>门洞预埋孔、二次配管塞缝</t>
  </si>
  <si>
    <t>承担塞缝（包括抹面、防水施工）质量的责任，及施工过程中保护已完成的管道安装质量的义务。</t>
  </si>
  <si>
    <t>承担管道安装符合设计要求和施工验收的完全责任。承担套管与已安装完毕的管道间的封填的完全责任。</t>
  </si>
  <si>
    <t>消防工程安装施工</t>
  </si>
  <si>
    <t>供货、加工安装，承担消防工程各系统施工符合设计要求和满足施工验收要求的责任，承担运输工具满足安装进度要求的责任。</t>
  </si>
  <si>
    <t>成品保护</t>
  </si>
  <si>
    <t>配合成品保护及整体监控。</t>
  </si>
  <si>
    <t>承担成品保护的完全责任。</t>
  </si>
  <si>
    <t>提供消防工程与主体结构施工搭接时间计划表，为发包人招标和进行合同谈判时使用。</t>
  </si>
  <si>
    <t>组织相关方面进行研究讨论，组织提供主体结构、机电工程、室内二次装修工程、屋面工程以及其它与消防相关专业工程对消防工程的有关配合技术要求。</t>
  </si>
  <si>
    <t>需提前吊装的设备</t>
  </si>
  <si>
    <t>总承包提前为消防单位准备好场地，用于停放需要提前吊装的消防设备。这些设备进场后，总承包可配合将其吊放到相应的位置，再由消防单位将其安装就位。</t>
  </si>
  <si>
    <t>附表4.二次装修工程</t>
  </si>
  <si>
    <t>提供现场施工用的水电接驳点、道路和办公设施，协助办理进场施工手续。</t>
  </si>
  <si>
    <t>接收现场施工用的水电接驳点、道路和办公设施，办理进场施工手续。</t>
  </si>
  <si>
    <t>提供二次装修材料的堆放场地。</t>
  </si>
  <si>
    <t>参与规划二次装修材料堆放场地的布置。</t>
  </si>
  <si>
    <t>提供材料的垂直运输及其他相关工作面。</t>
  </si>
  <si>
    <t>配合材料的垂直运输及其它相关工作面的安排。</t>
  </si>
  <si>
    <t>与总承包协调复核测量控制。</t>
  </si>
  <si>
    <t>脚手架</t>
  </si>
  <si>
    <t>统一调度和安排使用。</t>
  </si>
  <si>
    <t>合理、高效地利用总承包人提供的脚手架，尽早完成工序。</t>
  </si>
  <si>
    <t>合理、高效地利用承包人提供的脚手架，尽早完成工序。</t>
  </si>
  <si>
    <t>配合产品保护。</t>
  </si>
  <si>
    <t>承担产品保护的责任。</t>
  </si>
  <si>
    <t>搭接时间计划表</t>
  </si>
  <si>
    <t>将提供二次装修工程与本工程主体结构施工搭接时间计划表，为发包人招标和进行合同谈判时使用。</t>
  </si>
  <si>
    <t>相关工程施工图纸目录</t>
  </si>
  <si>
    <t>将提供与二次装修工程相关的施工图纸目录供发包人招标使用，特别是涉及到二次装修与结构、二次装修与机电、二次装修与幕墙及铝合金窗、二次装修与弱电之间要互相配合施工的相关图纸清单。</t>
  </si>
  <si>
    <t>将提出并组织机电、幕墙及铝合金窗、弱电工程以及其它与二次装修相关的施工单位提出对二次装修工程的有关技术要求，供发包人在招标时使用。</t>
  </si>
  <si>
    <t>提供指定供应材料进场计划时间表</t>
  </si>
  <si>
    <t>配合发包人编制指定供应材料的清单及计划进场时间表。</t>
  </si>
  <si>
    <t>配合二次装修深化设计工作</t>
  </si>
  <si>
    <t>总承包对分包人的深化设计进行配合，并将邀请二次装修资深深化设计专家及选派本单位二次装修施工经验丰富的工程人员，配合发包人要求，对二次装修深化设计图纸进行评审。</t>
  </si>
  <si>
    <t>工作面移交配合</t>
  </si>
  <si>
    <t>总承包将按本工程施工段的划分分段移交工作面给二次装修工程分包人。</t>
  </si>
  <si>
    <t>装饰施工方案的制定</t>
  </si>
  <si>
    <t>总承包将指导和配合二次装修分包人制定装饰施工方案并对其审核，经发包人、监理同意后监督其实施。</t>
  </si>
  <si>
    <t>垂直运输专项措施</t>
  </si>
  <si>
    <t>针对二次装修阶段，插入分包队伍多，材料运输量大的特点，总承包将加强施工电梯的维护，司乘人员实行“三班倒”24小时运送作业，确保各类建筑材料及时到位，二次装修施工顺利进行。</t>
  </si>
  <si>
    <t>现场交底</t>
  </si>
  <si>
    <t>组织其他分包单位或直接发包单位，进行现场隐蔽交底，防止二次装修施工过程对已完工隐蔽工程的破坏。</t>
  </si>
  <si>
    <t>工程质量监督指导配合</t>
  </si>
  <si>
    <t>总承包选派二次装修经验丰富的工程质量人员，除进行总承包管理职责范围内的全程质量控制外，还积极配合二次装修施工，对其提供技术指导支持。</t>
  </si>
  <si>
    <t>标高统一控制</t>
  </si>
  <si>
    <t>对照结构施工与对沉降观测的结果的关系，统一控制装饰的基准标高，使最终产品符合设计要求。</t>
  </si>
  <si>
    <t>技术复核</t>
  </si>
  <si>
    <t>将组织装饰分包施工单位在施工前对结构进行技术复核，以保证装饰施工顺利进行，也为装饰工程质量的保证奠定基础。</t>
  </si>
  <si>
    <t>工作面上的施工穿插配合</t>
  </si>
  <si>
    <t>将严格按制定的程序进行工作面上的穿插施工，做到先土建和粗装饰、后精装饰的施工程序，始终保证忙而不乱。</t>
  </si>
  <si>
    <t>二次装修是成品保护的重中之重，总承包将在已装修好的楼层实行关键区域出入管理制度，协助二次装修工程分包人做好成品保护工作。</t>
  </si>
  <si>
    <t>施工完毕，总承包将配合二次装修专业分包人及时组织工程人员，进行二次装修工程质量、工程资料预验收，完毕后及时上报发包人，配合组织消防专项验收和工程竣工验收，以及二次装修工程的交付。</t>
  </si>
  <si>
    <t>总承包将设置专人专职负责指导二次装修工程资料的编写，整理，统一组织二次装修工程施工资料收集和组卷工作，负责二次装修竣工资料向发包人的移交。</t>
  </si>
  <si>
    <t>附表5.电梯安装工程</t>
  </si>
  <si>
    <t>分项工程</t>
  </si>
  <si>
    <t>电梯安装单位</t>
  </si>
  <si>
    <t>梯消防梯</t>
  </si>
  <si>
    <t>机房预留孔（井）</t>
  </si>
  <si>
    <t>建筑结构图中标明的预留孔（井）洞施工，承担符合设计要求和施工验收的责任。</t>
  </si>
  <si>
    <t>监督、检查土建预留，承担符合设计要求和施工验收的连带责任；承担电梯施工图中标明的预留施工，承担符合设计要求和施工验收的责任。</t>
  </si>
  <si>
    <t>轨道、机房预埋件</t>
  </si>
  <si>
    <t>承担施工过程中保护已完成的预埋件质量的义务。</t>
  </si>
  <si>
    <t>预埋施工，承担符合设计要求和施工验收的完全责任。</t>
  </si>
  <si>
    <t>门洞预埋孔塞缝</t>
  </si>
  <si>
    <t>坑底缓冲设备基础</t>
  </si>
  <si>
    <t>预留施工，承担符合设计要求和施工验收的主要责任。</t>
  </si>
  <si>
    <t>监督、检查预留，承担符合设计要求和施工验收的法定的连贯责任。</t>
  </si>
  <si>
    <t>机房设备安装</t>
  </si>
  <si>
    <t>承担机房空间、平面符合设计要求和施工验收的责任，并具有不影响已完成的设备安装的义务。</t>
  </si>
  <si>
    <t>承担已完成机房设备安装符合设计和施工要求的责任。</t>
  </si>
  <si>
    <t>墙面地面恢复</t>
  </si>
  <si>
    <t>承担设备吊装时开墙及墙体恢复的责任。承担因安装造成的地面、楼面、墙面破坏后的恢复的责任。负责电梯口挡水反槛的施工。</t>
  </si>
  <si>
    <t>由于电梯施工单位返工或质量不合格造成的二次修补由电梯施工单位负责。</t>
  </si>
  <si>
    <t>电梯验收</t>
  </si>
  <si>
    <t>电梯验收电缆由总承包提供，根据电梯实际负荷需要确定电缆型号，并接入至需验收电梯的机房动力电箱，保证验收过程正常通电运行。同时验收电缆应提供至甲方正式交楼为止。</t>
  </si>
  <si>
    <t>/</t>
  </si>
  <si>
    <t>自动扶梯</t>
  </si>
  <si>
    <t>预埋件</t>
  </si>
  <si>
    <t>承担不影响已完成的预埋件质量的义务。</t>
  </si>
  <si>
    <r>
      <rPr>
        <sz val="10"/>
        <color theme="1"/>
        <rFont val="宋体"/>
        <charset val="134"/>
      </rPr>
      <t>支承梁</t>
    </r>
    <r>
      <rPr>
        <sz val="10"/>
        <color theme="1"/>
        <rFont val="Times New Roman"/>
        <charset val="134"/>
      </rPr>
      <t>/</t>
    </r>
    <r>
      <rPr>
        <sz val="10"/>
        <color theme="1"/>
        <rFont val="宋体"/>
        <charset val="134"/>
      </rPr>
      <t>坑底</t>
    </r>
  </si>
  <si>
    <r>
      <rPr>
        <sz val="10"/>
        <color theme="1"/>
        <rFont val="宋体"/>
        <charset val="134"/>
      </rPr>
      <t>承担支承梁</t>
    </r>
    <r>
      <rPr>
        <sz val="10"/>
        <color theme="1"/>
        <rFont val="Times New Roman"/>
        <charset val="134"/>
      </rPr>
      <t>/</t>
    </r>
    <r>
      <rPr>
        <sz val="10"/>
        <color theme="1"/>
        <rFont val="宋体"/>
        <charset val="134"/>
      </rPr>
      <t>底坑符合设计要求和施工验收的责任，并具有不影响扶梯安装进度的义务。</t>
    </r>
  </si>
  <si>
    <t>承担已完成扶梯安装符合设计和施工要求的责任。</t>
  </si>
  <si>
    <t>施工准备期间的配合</t>
  </si>
  <si>
    <t>在施工准备期间，总承包将根据发包人提供的施工图和电梯及自动扶梯安装厂家的安装图认真进行核对，对其中关于井道、井坑和预留孔洞的位置、标高和尺寸全面复核，确保将其中的矛盾在电梯井施工前解决。</t>
  </si>
  <si>
    <t>电梯厂家洽商</t>
  </si>
  <si>
    <t>总承包将和发包人、电梯厂家积极洽商，提早为施工后期将永久电梯借为施工电梯使用打好基础。</t>
  </si>
  <si>
    <t>总承包提前为电梯厂家准备好场地，用于停放需要提前吊装进电梯井的设备。这些设备进场后，总承包可配合将其吊放到相应的位置，再由电梯安装承包商用卷扬机将其安装就位。</t>
  </si>
  <si>
    <t>进度安排</t>
  </si>
  <si>
    <t>根据施工总进度计划提出电梯和自动扶梯进场计划。</t>
  </si>
  <si>
    <t>结构施工期间预留预埋</t>
  </si>
  <si>
    <t>结构施工时预留预埋电梯的孔洞等</t>
  </si>
  <si>
    <t>电梯井道施工时须严格控制电梯井道尺寸和垂直度，使整个井道满足净空尺寸要求。</t>
  </si>
  <si>
    <t>机房预留孔洞及外呼洞、厅门洞、安全门洞、机房顶吊钩严格按照土建施工图预留。</t>
  </si>
  <si>
    <t>将各层电梯门均作临时安全封闭，安全封闭门用轻钢制作，为可开启式。</t>
  </si>
  <si>
    <t>结构施工完毕后即测出所有电梯井全高的垂直度、井道实际的准确尺寸、所有预留洞口位置和尺寸等数据，为电梯安装提供依据。</t>
  </si>
  <si>
    <t>电梯安装期间配合</t>
  </si>
  <si>
    <t>总承包将按照进度的要求及时拆除电梯井内的施工电梯，拆除电梯井内的脚手架，完成井道壁清理为永久电梯的安装提供工作面。</t>
  </si>
  <si>
    <t>厅门标高控制</t>
  </si>
  <si>
    <t>在电梯安装时，总承包将组织室内精装饰施工单位按照将来的电梯厅完成面的位置在各电梯厅门口处弹水平线，作为安装厅门地坎的基准，配合电梯的安装。</t>
  </si>
  <si>
    <t>多厅门的平面度控制</t>
  </si>
  <si>
    <t>对同一墙面上有多个电梯门的电梯厅，将组织室内精装饰施工单位按电梯井全高铅垂线和墙面装饰层的厚度在电梯门相应的墙面上找出完成面的标志，以使各电梯的厅门和门套在同一平面上。</t>
  </si>
  <si>
    <t>厅门位置控制</t>
  </si>
  <si>
    <t>组织室内精装饰施工单位，根据电梯井全高的实际垂直度情况确定一个最合理的电梯中心线，以此来确定电梯门的中心线，并提供给电梯安装单位。确定此中心线时还要考虑到电梯井墙面的装饰效果。</t>
  </si>
  <si>
    <t>安全保障配合</t>
  </si>
  <si>
    <t>在电梯安装前，总承包将全面清理电梯井道内的安全防护网及杂物；对全部工人进行教育，并设置明显的安全警示标志，确保井道内作业人员的安全；全面检查电梯门及机房内预留洞的安全防护措施并书面移交给电梯安装单位使用。当电梯安装作业时，督促安装单位保证电梯井道内有足够的照明，以作为安全警示。</t>
  </si>
  <si>
    <t>提供电梯施工电源</t>
  </si>
  <si>
    <t>总承包将提供作为电梯安装所需的施工电源接驳点。</t>
  </si>
  <si>
    <t>提供电梯调试运行电源</t>
  </si>
  <si>
    <t>总承包将加强对供电工程的进度控制，争取在电梯安装结束调试之前，向电梯商提供电梯调试、使用的正式电源。若未能提供永久电源作为调试用电的，总承包单位将提供调试所需的临时用电。</t>
  </si>
  <si>
    <t>提供设备存放专区</t>
  </si>
  <si>
    <t>总承包将划定专区，作为电梯设备堆放场地及保证运输线路畅通。</t>
  </si>
  <si>
    <t>配合制作支墩</t>
  </si>
  <si>
    <t>机房中的主机安装完后，总承包将配合制作支墩，并将承重梁两端封闭。</t>
  </si>
  <si>
    <t>电梯底坑的防水处理</t>
  </si>
  <si>
    <t>在井道脚手架拆除后，对底坑做防水处理</t>
  </si>
  <si>
    <t>电梯地坎、门套、门梁与结构之间的缝隙处理</t>
  </si>
  <si>
    <t>各层厅门安装完毕后，总承包将督促室内装饰施工单位将电梯地坎、门套、门梁与结构之间的缝隙封堵。</t>
  </si>
  <si>
    <t>配合电梯专业安装单位对完工的电梯部位做成品保护，如厅门、门套、轿厢、外呼等。</t>
  </si>
  <si>
    <t>附表6.弱电安装工程</t>
  </si>
  <si>
    <t>机电施工单位</t>
  </si>
  <si>
    <t>弱电施工单位</t>
  </si>
  <si>
    <t>预留孔（井）</t>
  </si>
  <si>
    <t>配合预留施工，承担不影响预留孔质量的义务。</t>
  </si>
  <si>
    <t>监督、检查预留，承担符合设计要求和施工验收的连带责任。</t>
  </si>
  <si>
    <t>配合预留施工，承担不影响预埋件质量的义务。</t>
  </si>
  <si>
    <t>承担预埋施工，承担不影响已完成的预埋件质量的义务。</t>
  </si>
  <si>
    <t>承担地上部分的预埋施工和符合设计要求和施工验收的完全责任。</t>
  </si>
  <si>
    <t>预埋管</t>
  </si>
  <si>
    <t>配合预留施工，承担不影响预埋管质量的义务。</t>
  </si>
  <si>
    <t>门洞、预埋孔洞塞缝</t>
  </si>
  <si>
    <t>承担塞缝质量的责任及不影响电气设备质量的义务。</t>
  </si>
  <si>
    <t>承担符合设计要求和施工验收的完全责任。</t>
  </si>
  <si>
    <t>垂直、水平基准线</t>
  </si>
  <si>
    <t>提供垂直、水平基准线，并对基准线的准确性负完全责任。</t>
  </si>
  <si>
    <t>对垂直、水平基准线复核，对井道、门洞、机房尺寸进行复核，并承担连带责任。</t>
  </si>
  <si>
    <t>按图依据基准线对井道、门洞，机房尺寸进行复核，对复核结构负完全责任。</t>
  </si>
  <si>
    <t>临时施工用电</t>
  </si>
  <si>
    <t>提供满足负荷的施工用电接驳点。</t>
  </si>
  <si>
    <t>协助总承包单位进行临时施工用电的管理。</t>
  </si>
  <si>
    <t>提出负荷要求，对接驳点之后的线路安全负完全责任。</t>
  </si>
  <si>
    <t>线缆布放插座安装</t>
  </si>
  <si>
    <t>提供施工配合。</t>
  </si>
  <si>
    <t>统一管理。对工作统一安排部署。</t>
  </si>
  <si>
    <t>负责施工，服从机电安装施工单位的管理和安排，承担不影响已完成设施的义务。</t>
  </si>
  <si>
    <t>机电设备安装</t>
  </si>
  <si>
    <r>
      <rPr>
        <sz val="10"/>
        <color theme="1"/>
        <rFont val="宋体"/>
        <charset val="134"/>
      </rPr>
      <t>承担机房空间</t>
    </r>
    <r>
      <rPr>
        <sz val="10"/>
        <color theme="1"/>
        <rFont val="Times New Roman"/>
        <charset val="134"/>
      </rPr>
      <t>/</t>
    </r>
    <r>
      <rPr>
        <sz val="10"/>
        <color theme="1"/>
        <rFont val="宋体"/>
        <charset val="134"/>
      </rPr>
      <t>平面符合设计要求和施工验收的责任，并具有不影响已完成的设备安装的义务。</t>
    </r>
  </si>
  <si>
    <t>承担已完成机房设备安装符合设计和施工要求的协调义务。</t>
  </si>
  <si>
    <t>各系统主要设备安装</t>
  </si>
  <si>
    <t>提供施工、仓库场地和既有脚手架，并承担满足主要设备安装施工进度的责任。</t>
  </si>
  <si>
    <t>统一安排部署，承担设备施工符合设计要求和满足施工验收的要求的协调义务，配合土建承包人的进度管理。</t>
  </si>
  <si>
    <t>安装，承担设备施工符合设计要求和满足施工验收要求的责任。</t>
  </si>
  <si>
    <t>招标阶段的配合</t>
  </si>
  <si>
    <t>搭接时间</t>
  </si>
  <si>
    <t>施工进度管理决定着整个施工期间施工人员的组织，设备的供应，以及弱电工程与土建工程、装修工程的配合时机，必须通过建立施工进度表的方式来检查和管理。总承包在综合考虑施工顺序的基础上，按施工顺序划定几个阶段，即施工安装图设计（深化二次设计）、管线施工、设备（进货）验收、设备安装、调试、初开通和验收，细化弱电工程搭接时间计划表。</t>
  </si>
  <si>
    <t>发包人目标的细化</t>
  </si>
  <si>
    <t>在整个工程施工准备期间，总承包配合发包人，指派本单位专业弱电工程施工管理人员，与发包人沟通，对各个系统的功能目标进行具体细化和优化，确保各个功能目标切实可行。</t>
  </si>
  <si>
    <t>工作面移交计划</t>
  </si>
  <si>
    <t>依据土建、机电和装饰装修工程的进度安排，组织各系统专业分包人，制定详细的工作面移交计划表，以便于各系统专业分包人进行施工准备和组织。</t>
  </si>
  <si>
    <t>施工过程的配合</t>
  </si>
  <si>
    <t>工作面动态协调</t>
  </si>
  <si>
    <t>施工界面管理的中心内容是弱电系统工程施工、机电设备安装工程和装修工程施工在其工程施工内容界面上的划分和协调，尤其是智能建筑物管理系统与机电设备和独立子系统的接口界面很多，总承包组织各子系统工程负责人开调度会的方式来进行管理，建立文件报告制度，一切以书面方式进行记录、修改、协调等。</t>
  </si>
  <si>
    <t>联合调试</t>
  </si>
  <si>
    <t>总承包协调土建、机电总承包、装修专业，配合组织各个子系统的联合调试，对联合调试中出现的问题，组织设计、弱电工程施工等专家研讨解决。</t>
  </si>
  <si>
    <t>验收交付阶段的配合</t>
  </si>
  <si>
    <t>配合验收</t>
  </si>
  <si>
    <t>及时指派工程质量验收人员，参与各弱电系统的验收。</t>
  </si>
  <si>
    <t>资料的收集</t>
  </si>
  <si>
    <t>总承包依据资料验收要求，提供弱电工程资料专项目录，主要包括各弱电子系统的施工图纸、设计说明以及相关的技术标准、产品说明书、各子系统的调试大纲、验收规范、弱电集成系统的功能要求及验收的标准等，配合各系统施工单位建立技术文件收发、复制、修改、审批归案、保管、借用和保密等一系列的规章制度，以确保工程资料最终能满足存档要求。</t>
  </si>
  <si>
    <t>使用培训</t>
  </si>
  <si>
    <t>组织发包人物业、后勤管理人员，对各个系统的运行，使用和维护作专题培训，确保各个系统功能能得到有效的使用，发挥其管理效益。</t>
  </si>
  <si>
    <t>附表7.供电工程</t>
  </si>
  <si>
    <t>供电工程单位</t>
  </si>
  <si>
    <t>配电设备房</t>
  </si>
  <si>
    <t>配电房砌筑</t>
  </si>
  <si>
    <t>提供轴线、基准线。</t>
  </si>
  <si>
    <t>承担配电房砌筑符合设计和施工要求的责任。</t>
  </si>
  <si>
    <t>变压器、开关柜运输、吊装</t>
  </si>
  <si>
    <t>提供既有垂直运输、及吊装通道。</t>
  </si>
  <si>
    <t>对相关设备运输、安装质量承担完全责任。</t>
  </si>
  <si>
    <t>搭接时间计划</t>
  </si>
  <si>
    <t>依据总承包总体进度安排，综合考虑电梯、机电等各分包人的安装、调试试运行时间，制定供电搭接计划，协调各专业分包人，配合供电施工。</t>
  </si>
  <si>
    <t>变压器、开关柜吊装</t>
  </si>
  <si>
    <t>总承包配合供电施工单位，对各不同部位和不同型号的变压器、开关柜，制定垂直运输和楼层水平运输方案，配合安装所搭设的跑道，井架等安装辅助设施。</t>
  </si>
  <si>
    <t>电缆沟槽施工</t>
  </si>
  <si>
    <t>配合电缆沟槽开挖线路，协调拆除、移走、清理线路上的临时建筑、材料及建筑垃圾等，确保其顺利施工。</t>
  </si>
  <si>
    <t>附表8.人防工程</t>
  </si>
  <si>
    <t>规划堆放</t>
  </si>
  <si>
    <t>提供人防工程材料的运输通道和堆放场地。</t>
  </si>
  <si>
    <t>参与规划人防工程材料堆放场地的布置。</t>
  </si>
  <si>
    <t>负责对人防门厂家的材料吊运、堆放至材料堆放场地。</t>
  </si>
  <si>
    <t>按进度要求分批供货至工地现场（工地内车辆可以通行的区域）。</t>
  </si>
  <si>
    <t>提供人防工程相关工作面。</t>
  </si>
  <si>
    <t>组织人防工程的材料运输，配合相关工作面的安排。</t>
  </si>
  <si>
    <t>将提供人防工程与本工程主体结构施工搭接时间计划表，为发包人招标和进行合同谈判时使用。</t>
  </si>
  <si>
    <t>将提出并对人防工程施工单位的有关技术要求，供发包人在招标时使用。</t>
  </si>
  <si>
    <t>提供材料进场计划时间表</t>
  </si>
  <si>
    <t>配合发包人编制材料的清单及计划进场时间表。</t>
  </si>
  <si>
    <t>总承包将按本工程施工段的划分分段移交工作面给人防工程分包人。</t>
  </si>
  <si>
    <t>施工方案的制定</t>
  </si>
  <si>
    <t>总承包将指导和配合人防工程分包人制定专项施工方案并对其审核，经发包人、监理同意后监督其实施。</t>
  </si>
  <si>
    <t>组织其他分包单位或直接发包单位，进行现场隐蔽交底，防止人防工程施工过程对已完工隐蔽工程的破坏。</t>
  </si>
  <si>
    <t>总承包选派经验丰富的工程质量人员，除进行总承包管理职责范围内的全程质量控制外，还积极配合人防工程施工，对其提供技术指导支持。</t>
  </si>
  <si>
    <t>对照结构施工与对沉降观测的结果的关系，统一控制人防工程的基准标高，使最终产品符合设计要求。</t>
  </si>
  <si>
    <t>将组织人防工程分包施工单位在施工前对结构进行技术复核，以保证装饰施工顺利进行。</t>
  </si>
  <si>
    <t>总承包将协助人防工程分包人做好成品保护工作。</t>
  </si>
  <si>
    <t>施工完毕，总承包将配合人防工程专业分包人及时组织工程人员，进行分项工程质量、工程资料预验收。</t>
  </si>
  <si>
    <t>总承包将设置专人专职负责指导人防工程资料的编写，整理，统一组织资料收集和组卷工作。</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</si>
</sst>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s>
  <fonts count="48">
    <font>
      <sz val="11"/>
      <color theme="1"/>
      <name val="宋体"/>
      <charset val="134"/>
      <scheme val="minor"/>
    </font>
    <font>
      <sz val="16"/>
      <color theme="1"/>
      <name val="微软雅黑"/>
      <charset val="134"/>
    </font>
    <font>
      <b/>
      <sz val="10"/>
      <color theme="1"/>
      <name val="宋体"/>
      <charset val="134"/>
      <scheme val="minor"/>
    </font>
    <font>
      <sz val="10"/>
      <color theme="1"/>
      <name val="宋体"/>
      <charset val="134"/>
      <scheme val="minor"/>
    </font>
    <font>
      <sz val="12"/>
      <name val="微软雅黑"/>
      <charset val="134"/>
    </font>
    <font>
      <b/>
      <sz val="10"/>
      <color theme="1"/>
      <name val="宋体"/>
      <charset val="134"/>
    </font>
    <font>
      <sz val="10"/>
      <color theme="1"/>
      <name val="宋体"/>
      <charset val="134"/>
    </font>
    <font>
      <sz val="10"/>
      <color theme="1"/>
      <name val="Times New Roman"/>
      <charset val="134"/>
    </font>
    <font>
      <sz val="16"/>
      <name val="微软雅黑"/>
      <charset val="134"/>
    </font>
    <font>
      <sz val="12"/>
      <name val="宋体"/>
      <charset val="134"/>
    </font>
    <font>
      <b/>
      <sz val="12"/>
      <name val="宋体"/>
      <charset val="134"/>
    </font>
    <font>
      <b/>
      <sz val="10"/>
      <name val="宋体"/>
      <charset val="134"/>
    </font>
    <font>
      <sz val="10"/>
      <name val="宋体"/>
      <charset val="134"/>
    </font>
    <font>
      <sz val="10"/>
      <name val="仿宋_GB2312"/>
      <charset val="134"/>
    </font>
    <font>
      <sz val="10"/>
      <name val="宋体"/>
      <charset val="134"/>
      <scheme val="minor"/>
    </font>
    <font>
      <sz val="9"/>
      <name val="宋体"/>
      <charset val="134"/>
    </font>
    <font>
      <b/>
      <sz val="11"/>
      <color theme="1"/>
      <name val="宋体"/>
      <charset val="134"/>
      <scheme val="minor"/>
    </font>
    <font>
      <sz val="11"/>
      <name val="宋体"/>
      <charset val="134"/>
      <scheme val="minor"/>
    </font>
    <font>
      <sz val="20"/>
      <color theme="1"/>
      <name val="微软雅黑"/>
      <charset val="134"/>
    </font>
    <font>
      <b/>
      <sz val="10"/>
      <name val="微软雅黑"/>
      <charset val="134"/>
    </font>
    <font>
      <sz val="10"/>
      <color theme="1"/>
      <name val="微软雅黑"/>
      <charset val="134"/>
    </font>
    <font>
      <sz val="10"/>
      <color rgb="FF000000"/>
      <name val="宋体"/>
      <charset val="134"/>
    </font>
    <font>
      <b/>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indexed="8"/>
      <name val="宋体"/>
      <charset val="134"/>
    </font>
    <font>
      <sz val="9"/>
      <color indexed="8"/>
      <name val="宋体"/>
      <charset val="134"/>
    </font>
    <font>
      <sz val="10"/>
      <name val="Times New Roman"/>
      <charset val="134"/>
    </font>
    <font>
      <b/>
      <sz val="10"/>
      <color rgb="FFFF0000"/>
      <name val="微软雅黑"/>
      <charset val="134"/>
    </font>
    <font>
      <sz val="9"/>
      <color theme="1"/>
      <name val="Times New Roman"/>
      <charset val="134"/>
    </font>
    <font>
      <sz val="9"/>
      <color theme="1"/>
      <name val="宋体"/>
      <charset val="134"/>
    </font>
  </fonts>
  <fills count="37">
    <fill>
      <patternFill patternType="none"/>
    </fill>
    <fill>
      <patternFill patternType="gray125"/>
    </fill>
    <fill>
      <patternFill patternType="solid">
        <fgColor theme="9" tint="0.4"/>
        <bgColor indexed="64"/>
      </patternFill>
    </fill>
    <fill>
      <patternFill patternType="solid">
        <fgColor rgb="FFFFFF99"/>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indexed="46"/>
        <bgColor indexed="64"/>
      </patternFill>
    </fill>
  </fills>
  <borders count="23">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3"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0" fillId="5" borderId="15" applyNumberFormat="0" applyFont="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16" applyNumberFormat="0" applyFill="0" applyAlignment="0" applyProtection="0">
      <alignment vertical="center"/>
    </xf>
    <xf numFmtId="0" fontId="29" fillId="0" borderId="16" applyNumberFormat="0" applyFill="0" applyAlignment="0" applyProtection="0">
      <alignment vertical="center"/>
    </xf>
    <xf numFmtId="0" fontId="30" fillId="0" borderId="17" applyNumberFormat="0" applyFill="0" applyAlignment="0" applyProtection="0">
      <alignment vertical="center"/>
    </xf>
    <xf numFmtId="0" fontId="30" fillId="0" borderId="0" applyNumberFormat="0" applyFill="0" applyBorder="0" applyAlignment="0" applyProtection="0">
      <alignment vertical="center"/>
    </xf>
    <xf numFmtId="0" fontId="31" fillId="6" borderId="18" applyNumberFormat="0" applyAlignment="0" applyProtection="0">
      <alignment vertical="center"/>
    </xf>
    <xf numFmtId="0" fontId="32" fillId="7" borderId="19" applyNumberFormat="0" applyAlignment="0" applyProtection="0">
      <alignment vertical="center"/>
    </xf>
    <xf numFmtId="0" fontId="33" fillId="7" borderId="18" applyNumberFormat="0" applyAlignment="0" applyProtection="0">
      <alignment vertical="center"/>
    </xf>
    <xf numFmtId="0" fontId="34" fillId="8" borderId="20" applyNumberFormat="0" applyAlignment="0" applyProtection="0">
      <alignment vertical="center"/>
    </xf>
    <xf numFmtId="0" fontId="35" fillId="0" borderId="21" applyNumberFormat="0" applyFill="0" applyAlignment="0" applyProtection="0">
      <alignment vertical="center"/>
    </xf>
    <xf numFmtId="0" fontId="36" fillId="0" borderId="22" applyNumberFormat="0" applyFill="0" applyAlignment="0" applyProtection="0">
      <alignment vertical="center"/>
    </xf>
    <xf numFmtId="0" fontId="37" fillId="9" borderId="0" applyNumberFormat="0" applyBorder="0" applyAlignment="0" applyProtection="0">
      <alignment vertical="center"/>
    </xf>
    <xf numFmtId="0" fontId="38" fillId="10" borderId="0" applyNumberFormat="0" applyBorder="0" applyAlignment="0" applyProtection="0">
      <alignment vertical="center"/>
    </xf>
    <xf numFmtId="0" fontId="39" fillId="11" borderId="0" applyNumberFormat="0" applyBorder="0" applyAlignment="0" applyProtection="0">
      <alignment vertical="center"/>
    </xf>
    <xf numFmtId="0" fontId="40" fillId="12" borderId="0" applyNumberFormat="0" applyBorder="0" applyAlignment="0" applyProtection="0">
      <alignment vertical="center"/>
    </xf>
    <xf numFmtId="0" fontId="41" fillId="13" borderId="0" applyNumberFormat="0" applyBorder="0" applyAlignment="0" applyProtection="0">
      <alignment vertical="center"/>
    </xf>
    <xf numFmtId="0" fontId="41"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41" fillId="17" borderId="0" applyNumberFormat="0" applyBorder="0" applyAlignment="0" applyProtection="0">
      <alignment vertical="center"/>
    </xf>
    <xf numFmtId="0" fontId="41"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41" fillId="21" borderId="0" applyNumberFormat="0" applyBorder="0" applyAlignment="0" applyProtection="0">
      <alignment vertical="center"/>
    </xf>
    <xf numFmtId="0" fontId="41"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41" fillId="25" borderId="0" applyNumberFormat="0" applyBorder="0" applyAlignment="0" applyProtection="0">
      <alignment vertical="center"/>
    </xf>
    <xf numFmtId="0" fontId="41"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41" fillId="29" borderId="0" applyNumberFormat="0" applyBorder="0" applyAlignment="0" applyProtection="0">
      <alignment vertical="center"/>
    </xf>
    <xf numFmtId="0" fontId="41"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41" fillId="33" borderId="0" applyNumberFormat="0" applyBorder="0" applyAlignment="0" applyProtection="0">
      <alignment vertical="center"/>
    </xf>
    <xf numFmtId="0" fontId="41" fillId="34" borderId="0" applyNumberFormat="0" applyBorder="0" applyAlignment="0" applyProtection="0">
      <alignment vertical="center"/>
    </xf>
    <xf numFmtId="0" fontId="40" fillId="35" borderId="0" applyNumberFormat="0" applyBorder="0" applyAlignment="0" applyProtection="0">
      <alignment vertical="center"/>
    </xf>
    <xf numFmtId="0" fontId="42" fillId="36" borderId="0" applyNumberFormat="0" applyBorder="0" applyAlignment="0" applyProtection="0">
      <alignment vertical="center"/>
    </xf>
    <xf numFmtId="0" fontId="0" fillId="0" borderId="0"/>
    <xf numFmtId="0" fontId="9" fillId="0" borderId="0" applyProtection="0">
      <alignment vertical="center"/>
    </xf>
    <xf numFmtId="0" fontId="43" fillId="0" borderId="0"/>
    <xf numFmtId="0" fontId="9" fillId="0" borderId="0"/>
  </cellStyleXfs>
  <cellXfs count="189">
    <xf numFmtId="0" fontId="0" fillId="0" borderId="0" xfId="0"/>
    <xf numFmtId="0" fontId="1" fillId="0" borderId="0" xfId="0" applyFont="1" applyFill="1" applyAlignment="1">
      <alignment vertical="center"/>
    </xf>
    <xf numFmtId="0" fontId="2" fillId="0" borderId="0" xfId="0" applyFont="1" applyFill="1" applyAlignment="1">
      <alignment vertical="center"/>
    </xf>
    <xf numFmtId="0" fontId="3" fillId="0" borderId="0" xfId="0" applyFont="1" applyFill="1" applyAlignment="1">
      <alignment vertical="center"/>
    </xf>
    <xf numFmtId="0" fontId="2" fillId="0" borderId="0" xfId="0" applyFont="1" applyFill="1" applyAlignment="1">
      <alignment horizontal="center" vertical="center"/>
    </xf>
    <xf numFmtId="0" fontId="3" fillId="0" borderId="0" xfId="0" applyFont="1" applyFill="1" applyAlignment="1">
      <alignment horizontal="center" vertical="center"/>
    </xf>
    <xf numFmtId="0" fontId="4" fillId="0" borderId="0" xfId="0" applyFont="1" applyFill="1" applyAlignment="1">
      <alignment horizontal="left" vertical="center"/>
    </xf>
    <xf numFmtId="0" fontId="1" fillId="0" borderId="0" xfId="0" applyFont="1" applyFill="1" applyAlignment="1">
      <alignment horizontal="center" vertical="center"/>
    </xf>
    <xf numFmtId="0" fontId="2" fillId="2" borderId="1" xfId="0" applyFont="1" applyFill="1" applyBorder="1" applyAlignment="1">
      <alignment horizontal="center" vertical="center"/>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2" fillId="2" borderId="4"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wrapText="1"/>
    </xf>
    <xf numFmtId="0" fontId="3" fillId="0" borderId="4" xfId="0" applyFont="1" applyFill="1" applyBorder="1" applyAlignment="1">
      <alignment horizontal="center" vertical="center"/>
    </xf>
    <xf numFmtId="0" fontId="6" fillId="3" borderId="5" xfId="0" applyFont="1" applyFill="1" applyBorder="1" applyAlignment="1">
      <alignment horizontal="center"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justify" vertical="center" wrapText="1"/>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3" fillId="0" borderId="7" xfId="0" applyFont="1" applyFill="1" applyBorder="1" applyAlignment="1">
      <alignment horizontal="center" vertical="center"/>
    </xf>
    <xf numFmtId="0" fontId="6" fillId="3" borderId="8" xfId="0" applyFont="1" applyFill="1" applyBorder="1" applyAlignment="1">
      <alignment horizontal="center" vertical="center" wrapText="1"/>
    </xf>
    <xf numFmtId="0" fontId="6" fillId="0" borderId="8"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9" xfId="0" applyFont="1" applyFill="1" applyBorder="1" applyAlignment="1">
      <alignment horizontal="left" vertical="center" wrapText="1"/>
    </xf>
    <xf numFmtId="0" fontId="5" fillId="2" borderId="5" xfId="0" applyFont="1" applyFill="1" applyBorder="1" applyAlignment="1">
      <alignment vertical="center" wrapText="1"/>
    </xf>
    <xf numFmtId="0" fontId="5" fillId="2" borderId="6" xfId="0" applyFont="1" applyFill="1" applyBorder="1" applyAlignment="1">
      <alignment vertical="center" wrapText="1"/>
    </xf>
    <xf numFmtId="0" fontId="6" fillId="0" borderId="5" xfId="0" applyFont="1" applyFill="1" applyBorder="1" applyAlignment="1">
      <alignment horizontal="justify" vertical="center" wrapText="1"/>
    </xf>
    <xf numFmtId="0" fontId="2" fillId="2" borderId="5" xfId="0" applyFont="1" applyFill="1" applyBorder="1" applyAlignment="1">
      <alignment horizontal="left" vertical="center"/>
    </xf>
    <xf numFmtId="0" fontId="2" fillId="2" borderId="6" xfId="0" applyFont="1" applyFill="1" applyBorder="1" applyAlignment="1">
      <alignment horizontal="left" vertical="center"/>
    </xf>
    <xf numFmtId="0" fontId="3" fillId="0" borderId="4" xfId="0" applyFont="1" applyFill="1" applyBorder="1" applyAlignment="1">
      <alignment vertical="center"/>
    </xf>
    <xf numFmtId="0" fontId="6" fillId="0" borderId="6" xfId="0" applyFont="1" applyFill="1" applyBorder="1" applyAlignment="1">
      <alignment horizontal="center" vertical="center" wrapText="1"/>
    </xf>
    <xf numFmtId="0" fontId="3" fillId="0" borderId="7" xfId="0" applyFont="1" applyFill="1" applyBorder="1" applyAlignment="1">
      <alignment vertical="center"/>
    </xf>
    <xf numFmtId="0" fontId="6" fillId="0" borderId="9" xfId="0" applyFont="1" applyFill="1" applyBorder="1" applyAlignment="1">
      <alignment horizontal="center" vertical="center" wrapText="1"/>
    </xf>
    <xf numFmtId="0" fontId="6" fillId="3" borderId="5" xfId="0" applyFont="1" applyFill="1" applyBorder="1" applyAlignment="1">
      <alignment horizontal="justify" vertical="center" wrapText="1"/>
    </xf>
    <xf numFmtId="0" fontId="6" fillId="3" borderId="8" xfId="0" applyFont="1" applyFill="1" applyBorder="1" applyAlignment="1">
      <alignment horizontal="justify" vertical="center" wrapText="1"/>
    </xf>
    <xf numFmtId="0" fontId="5" fillId="2" borderId="10" xfId="0" applyFont="1" applyFill="1" applyBorder="1" applyAlignment="1">
      <alignment horizontal="center" vertical="center" wrapText="1"/>
    </xf>
    <xf numFmtId="0" fontId="5" fillId="2" borderId="11" xfId="0" applyFont="1" applyFill="1" applyBorder="1" applyAlignment="1">
      <alignment vertical="center" wrapText="1"/>
    </xf>
    <xf numFmtId="0" fontId="6" fillId="3" borderId="5" xfId="0" applyFont="1" applyFill="1" applyBorder="1" applyAlignment="1">
      <alignment horizontal="left" vertical="center" wrapText="1"/>
    </xf>
    <xf numFmtId="0" fontId="7" fillId="0" borderId="6" xfId="0" applyFont="1" applyFill="1" applyBorder="1" applyAlignment="1">
      <alignment horizontal="left" vertical="center" wrapText="1"/>
    </xf>
    <xf numFmtId="0" fontId="6" fillId="3" borderId="12" xfId="0" applyFont="1" applyFill="1" applyBorder="1" applyAlignment="1">
      <alignment horizontal="center" vertical="center" wrapText="1"/>
    </xf>
    <xf numFmtId="0" fontId="6" fillId="3" borderId="13" xfId="0" applyFont="1" applyFill="1" applyBorder="1" applyAlignment="1">
      <alignment horizontal="center" vertical="center" wrapText="1"/>
    </xf>
    <xf numFmtId="0" fontId="6" fillId="3" borderId="14" xfId="0" applyFont="1" applyFill="1" applyBorder="1" applyAlignment="1">
      <alignment horizontal="center" vertical="center" wrapText="1"/>
    </xf>
    <xf numFmtId="0" fontId="6" fillId="3" borderId="8" xfId="0" applyFont="1" applyFill="1" applyBorder="1" applyAlignment="1">
      <alignment horizontal="left" vertical="center" wrapText="1"/>
    </xf>
    <xf numFmtId="0" fontId="3" fillId="0" borderId="5" xfId="0" applyFont="1" applyFill="1" applyBorder="1" applyAlignment="1">
      <alignment horizontal="center" vertical="center"/>
    </xf>
    <xf numFmtId="0" fontId="6" fillId="0" borderId="5" xfId="0" applyFont="1" applyFill="1" applyBorder="1" applyAlignment="1">
      <alignment vertical="center" wrapText="1"/>
    </xf>
    <xf numFmtId="0" fontId="6" fillId="0" borderId="6" xfId="0" applyFont="1" applyFill="1" applyBorder="1" applyAlignment="1">
      <alignment vertical="center" wrapText="1"/>
    </xf>
    <xf numFmtId="0" fontId="6" fillId="0" borderId="8" xfId="0" applyFont="1" applyFill="1" applyBorder="1" applyAlignment="1">
      <alignment horizontal="justify" vertical="center" wrapText="1"/>
    </xf>
    <xf numFmtId="0" fontId="6" fillId="0" borderId="8" xfId="0" applyFont="1" applyFill="1" applyBorder="1" applyAlignment="1">
      <alignment vertical="center" wrapText="1"/>
    </xf>
    <xf numFmtId="0" fontId="6" fillId="0" borderId="9" xfId="0" applyFont="1" applyFill="1" applyBorder="1" applyAlignment="1">
      <alignment vertical="center" wrapText="1"/>
    </xf>
    <xf numFmtId="0" fontId="7" fillId="3" borderId="4" xfId="0" applyFont="1" applyFill="1" applyBorder="1" applyAlignment="1">
      <alignment horizontal="center" vertical="center" wrapText="1"/>
    </xf>
    <xf numFmtId="0" fontId="8" fillId="0" borderId="0" xfId="0" applyFont="1" applyFill="1" applyAlignment="1">
      <alignment vertical="center"/>
    </xf>
    <xf numFmtId="0" fontId="9" fillId="0" borderId="0" xfId="0" applyFont="1" applyFill="1" applyAlignment="1">
      <alignment vertical="center"/>
    </xf>
    <xf numFmtId="0" fontId="10" fillId="0" borderId="0" xfId="0" applyFont="1" applyFill="1" applyAlignment="1">
      <alignment vertical="center"/>
    </xf>
    <xf numFmtId="0" fontId="9" fillId="0" borderId="0" xfId="0" applyFont="1" applyFill="1" applyAlignment="1">
      <alignment horizontal="left" vertical="center"/>
    </xf>
    <xf numFmtId="0" fontId="9" fillId="0" borderId="0" xfId="0" applyFont="1" applyFill="1" applyAlignment="1">
      <alignment horizontal="center" vertical="center"/>
    </xf>
    <xf numFmtId="0" fontId="8" fillId="0" borderId="0" xfId="49" applyFont="1" applyFill="1" applyBorder="1" applyAlignment="1">
      <alignment horizontal="center" vertical="center"/>
    </xf>
    <xf numFmtId="0" fontId="11" fillId="2" borderId="1" xfId="49" applyFont="1" applyFill="1" applyBorder="1" applyAlignment="1">
      <alignment horizontal="center" vertical="center" wrapText="1"/>
    </xf>
    <xf numFmtId="0" fontId="11" fillId="2" borderId="2" xfId="49" applyFont="1" applyFill="1" applyBorder="1" applyAlignment="1">
      <alignment horizontal="left" vertical="center" wrapText="1"/>
    </xf>
    <xf numFmtId="0" fontId="11" fillId="2" borderId="3" xfId="49" applyFont="1" applyFill="1" applyBorder="1" applyAlignment="1">
      <alignment horizontal="center" vertical="center" wrapText="1"/>
    </xf>
    <xf numFmtId="0" fontId="12" fillId="0" borderId="4" xfId="49" applyFont="1" applyFill="1" applyBorder="1" applyAlignment="1">
      <alignment horizontal="left" vertical="center" wrapText="1"/>
    </xf>
    <xf numFmtId="0" fontId="12" fillId="0" borderId="5" xfId="49" applyFont="1" applyFill="1" applyBorder="1" applyAlignment="1">
      <alignment horizontal="left" vertical="center" wrapText="1"/>
    </xf>
    <xf numFmtId="0" fontId="12" fillId="0" borderId="6" xfId="49" applyFont="1" applyFill="1" applyBorder="1" applyAlignment="1">
      <alignment horizontal="left" vertical="center" wrapText="1"/>
    </xf>
    <xf numFmtId="0" fontId="11" fillId="0" borderId="4" xfId="49" applyFont="1" applyFill="1" applyBorder="1" applyAlignment="1">
      <alignment horizontal="center" vertical="center" wrapText="1"/>
    </xf>
    <xf numFmtId="0" fontId="11" fillId="0" borderId="5" xfId="49" applyFont="1" applyFill="1" applyBorder="1" applyAlignment="1">
      <alignment horizontal="left" vertical="center" wrapText="1"/>
    </xf>
    <xf numFmtId="0" fontId="11" fillId="0" borderId="6" xfId="49" applyFont="1" applyFill="1" applyBorder="1" applyAlignment="1">
      <alignment vertical="center" wrapText="1"/>
    </xf>
    <xf numFmtId="0" fontId="12" fillId="0" borderId="4" xfId="49" applyFont="1" applyFill="1" applyBorder="1" applyAlignment="1">
      <alignment horizontal="center" vertical="center" wrapText="1"/>
    </xf>
    <xf numFmtId="0" fontId="12" fillId="0" borderId="6" xfId="49" applyFont="1" applyFill="1" applyBorder="1" applyAlignment="1">
      <alignment vertical="center" wrapText="1"/>
    </xf>
    <xf numFmtId="0" fontId="13" fillId="0" borderId="6" xfId="49" applyFont="1" applyFill="1" applyBorder="1" applyAlignment="1">
      <alignment horizontal="left" vertical="center" wrapText="1"/>
    </xf>
    <xf numFmtId="0" fontId="11" fillId="0" borderId="6" xfId="49" applyFont="1" applyFill="1" applyBorder="1" applyAlignment="1">
      <alignment horizontal="left" vertical="center" wrapText="1"/>
    </xf>
    <xf numFmtId="49" fontId="12" fillId="0" borderId="4" xfId="49" applyNumberFormat="1" applyFont="1" applyFill="1" applyBorder="1" applyAlignment="1">
      <alignment horizontal="center" vertical="center" wrapText="1"/>
    </xf>
    <xf numFmtId="0" fontId="13" fillId="0" borderId="6" xfId="0" applyFont="1" applyFill="1" applyBorder="1" applyAlignment="1">
      <alignment vertical="center"/>
    </xf>
    <xf numFmtId="0" fontId="14" fillId="0" borderId="6" xfId="49" applyFont="1" applyFill="1" applyBorder="1" applyAlignment="1">
      <alignment vertical="center" wrapText="1"/>
    </xf>
    <xf numFmtId="0" fontId="12" fillId="0" borderId="5"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14" fillId="0" borderId="5" xfId="0" applyFont="1" applyFill="1" applyBorder="1" applyAlignment="1">
      <alignment horizontal="left" vertical="center" wrapText="1"/>
    </xf>
    <xf numFmtId="0" fontId="14" fillId="0" borderId="6" xfId="0" applyFont="1" applyFill="1" applyBorder="1" applyAlignment="1">
      <alignment horizontal="left" vertical="center" wrapText="1"/>
    </xf>
    <xf numFmtId="0" fontId="15" fillId="0" borderId="5" xfId="0" applyFont="1" applyFill="1" applyBorder="1" applyAlignment="1">
      <alignment horizontal="left" vertical="center" wrapText="1"/>
    </xf>
    <xf numFmtId="0" fontId="15" fillId="0" borderId="6" xfId="0" applyFont="1" applyFill="1" applyBorder="1" applyAlignment="1">
      <alignment horizontal="left" vertical="center" wrapText="1"/>
    </xf>
    <xf numFmtId="0" fontId="15" fillId="0" borderId="5" xfId="49" applyFont="1" applyFill="1" applyBorder="1" applyAlignment="1">
      <alignment horizontal="left" vertical="center" wrapText="1"/>
    </xf>
    <xf numFmtId="0" fontId="15" fillId="0" borderId="6" xfId="49" applyFont="1" applyFill="1" applyBorder="1" applyAlignment="1">
      <alignment horizontal="left" vertical="center" wrapText="1"/>
    </xf>
    <xf numFmtId="0" fontId="14" fillId="0" borderId="5" xfId="49" applyFont="1" applyFill="1" applyBorder="1" applyAlignment="1">
      <alignment horizontal="left" vertical="center" wrapText="1"/>
    </xf>
    <xf numFmtId="0" fontId="14" fillId="0" borderId="6" xfId="49" applyFont="1" applyFill="1" applyBorder="1" applyAlignment="1">
      <alignment horizontal="left" vertical="center" wrapText="1"/>
    </xf>
    <xf numFmtId="49" fontId="12" fillId="0" borderId="7" xfId="49" applyNumberFormat="1" applyFont="1" applyFill="1" applyBorder="1" applyAlignment="1">
      <alignment horizontal="center" vertical="center" wrapText="1"/>
    </xf>
    <xf numFmtId="0" fontId="12" fillId="0" borderId="8" xfId="49" applyFont="1" applyFill="1" applyBorder="1" applyAlignment="1">
      <alignment horizontal="left" vertical="center" wrapText="1"/>
    </xf>
    <xf numFmtId="0" fontId="12" fillId="0" borderId="9" xfId="49" applyFont="1" applyFill="1" applyBorder="1" applyAlignment="1">
      <alignment vertical="center" wrapText="1"/>
    </xf>
    <xf numFmtId="0" fontId="0" fillId="0" borderId="0" xfId="0" applyFill="1"/>
    <xf numFmtId="0" fontId="16" fillId="0" borderId="0" xfId="0" applyFont="1" applyFill="1" applyBorder="1" applyAlignment="1">
      <alignment horizontal="center" vertical="center"/>
    </xf>
    <xf numFmtId="0" fontId="17" fillId="0" borderId="0" xfId="0" applyFont="1" applyFill="1" applyAlignment="1">
      <alignment horizontal="center" vertical="center"/>
    </xf>
    <xf numFmtId="0" fontId="17" fillId="0" borderId="0" xfId="0" applyFont="1" applyFill="1" applyBorder="1" applyAlignment="1">
      <alignment horizontal="center" vertical="center"/>
    </xf>
    <xf numFmtId="0" fontId="16" fillId="0" borderId="0" xfId="0" applyFont="1" applyFill="1"/>
    <xf numFmtId="0" fontId="0" fillId="0" borderId="0" xfId="0" applyFill="1" applyBorder="1" applyAlignment="1" applyProtection="1">
      <alignment horizontal="center" vertical="center"/>
    </xf>
    <xf numFmtId="43" fontId="0" fillId="0" borderId="0" xfId="0" applyNumberFormat="1" applyFill="1" applyBorder="1" applyAlignment="1" applyProtection="1">
      <alignment horizontal="center" vertical="center"/>
    </xf>
    <xf numFmtId="176" fontId="0" fillId="0" borderId="0" xfId="0" applyNumberFormat="1" applyFill="1" applyBorder="1" applyAlignment="1" applyProtection="1">
      <alignment horizontal="center" vertical="center"/>
    </xf>
    <xf numFmtId="0" fontId="0" fillId="0" borderId="0" xfId="0" applyFill="1" applyBorder="1" applyAlignment="1" applyProtection="1">
      <alignment horizontal="center" vertical="center"/>
      <protection locked="0"/>
    </xf>
    <xf numFmtId="0" fontId="0" fillId="0" borderId="0" xfId="0" applyFill="1" applyBorder="1" applyAlignment="1">
      <alignment horizontal="center" vertical="center"/>
    </xf>
    <xf numFmtId="0" fontId="12" fillId="0" borderId="0" xfId="0" applyFont="1" applyFill="1" applyAlignment="1" applyProtection="1">
      <alignment horizontal="left" vertical="center"/>
    </xf>
    <xf numFmtId="0" fontId="18" fillId="0" borderId="0" xfId="0" applyFont="1" applyFill="1" applyBorder="1" applyAlignment="1" applyProtection="1">
      <alignment horizontal="center" vertical="center"/>
    </xf>
    <xf numFmtId="43" fontId="18" fillId="0" borderId="0" xfId="0" applyNumberFormat="1" applyFont="1" applyFill="1" applyBorder="1" applyAlignment="1" applyProtection="1">
      <alignment horizontal="center" vertical="center"/>
    </xf>
    <xf numFmtId="176" fontId="18" fillId="0" borderId="0" xfId="0" applyNumberFormat="1" applyFont="1" applyFill="1" applyBorder="1" applyAlignment="1" applyProtection="1">
      <alignment horizontal="center" vertical="center"/>
    </xf>
    <xf numFmtId="0" fontId="18" fillId="0" borderId="0" xfId="0" applyFont="1" applyFill="1" applyBorder="1" applyAlignment="1" applyProtection="1">
      <alignment horizontal="center" vertical="center"/>
      <protection locked="0"/>
    </xf>
    <xf numFmtId="0" fontId="19" fillId="0" borderId="1" xfId="0" applyFont="1" applyFill="1" applyBorder="1" applyAlignment="1" applyProtection="1">
      <alignment horizontal="center" vertical="center" wrapText="1"/>
    </xf>
    <xf numFmtId="0" fontId="20" fillId="0" borderId="2" xfId="0" applyFont="1" applyFill="1" applyBorder="1" applyAlignment="1" applyProtection="1">
      <alignment horizontal="left" vertical="center" wrapText="1"/>
    </xf>
    <xf numFmtId="0" fontId="20" fillId="0" borderId="2" xfId="0" applyFont="1" applyFill="1" applyBorder="1" applyAlignment="1" applyProtection="1">
      <alignment horizontal="left" vertical="center"/>
    </xf>
    <xf numFmtId="0" fontId="20" fillId="0" borderId="2" xfId="0" applyFont="1" applyFill="1" applyBorder="1" applyAlignment="1" applyProtection="1">
      <alignment horizontal="center" vertical="center"/>
    </xf>
    <xf numFmtId="43" fontId="20" fillId="0" borderId="2" xfId="0" applyNumberFormat="1" applyFont="1" applyFill="1" applyBorder="1" applyAlignment="1" applyProtection="1">
      <alignment horizontal="center" vertical="center"/>
    </xf>
    <xf numFmtId="176" fontId="20" fillId="0" borderId="2" xfId="0" applyNumberFormat="1" applyFont="1" applyFill="1" applyBorder="1" applyAlignment="1" applyProtection="1">
      <alignment horizontal="center" vertical="center"/>
    </xf>
    <xf numFmtId="0" fontId="20" fillId="0" borderId="2" xfId="0" applyFont="1" applyFill="1" applyBorder="1" applyAlignment="1" applyProtection="1">
      <alignment horizontal="center" vertical="center"/>
      <protection locked="0"/>
    </xf>
    <xf numFmtId="0" fontId="2" fillId="0" borderId="4" xfId="0" applyFont="1" applyFill="1" applyBorder="1" applyAlignment="1" applyProtection="1">
      <alignment horizontal="center" vertical="center"/>
    </xf>
    <xf numFmtId="0" fontId="2" fillId="0" borderId="5" xfId="0" applyFont="1" applyFill="1" applyBorder="1" applyAlignment="1" applyProtection="1">
      <alignment horizontal="center" vertical="center"/>
    </xf>
    <xf numFmtId="43" fontId="2" fillId="0" borderId="5" xfId="0" applyNumberFormat="1"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xf>
    <xf numFmtId="0" fontId="2" fillId="0" borderId="10" xfId="0" applyFont="1" applyFill="1" applyBorder="1" applyAlignment="1" applyProtection="1">
      <alignment horizontal="center" vertical="center"/>
      <protection locked="0"/>
    </xf>
    <xf numFmtId="0" fontId="2" fillId="0" borderId="5" xfId="0" applyFont="1" applyFill="1" applyBorder="1" applyAlignment="1" applyProtection="1">
      <alignment horizontal="center" vertical="center" wrapText="1"/>
      <protection locked="0"/>
    </xf>
    <xf numFmtId="0" fontId="2" fillId="4" borderId="4" xfId="0" applyFont="1" applyFill="1" applyBorder="1" applyAlignment="1" applyProtection="1">
      <alignment horizontal="center" vertical="center"/>
    </xf>
    <xf numFmtId="0" fontId="2" fillId="4" borderId="5" xfId="0" applyFont="1" applyFill="1" applyBorder="1" applyAlignment="1" applyProtection="1">
      <alignment horizontal="center" vertical="center"/>
    </xf>
    <xf numFmtId="0" fontId="2" fillId="4" borderId="5" xfId="0" applyFont="1" applyFill="1" applyBorder="1" applyAlignment="1" applyProtection="1">
      <alignment horizontal="left" vertical="center"/>
    </xf>
    <xf numFmtId="9" fontId="2" fillId="4" borderId="5" xfId="0" applyNumberFormat="1" applyFont="1" applyFill="1" applyBorder="1" applyAlignment="1" applyProtection="1">
      <alignment horizontal="center" vertical="center" wrapText="1"/>
      <protection locked="0"/>
    </xf>
    <xf numFmtId="0" fontId="3" fillId="0" borderId="4" xfId="0" applyFont="1" applyFill="1" applyBorder="1" applyAlignment="1" applyProtection="1">
      <alignment horizontal="center" vertical="center"/>
    </xf>
    <xf numFmtId="0" fontId="3" fillId="0" borderId="5" xfId="0" applyFont="1" applyFill="1" applyBorder="1" applyAlignment="1" applyProtection="1">
      <alignment horizontal="center" vertical="center" wrapText="1"/>
    </xf>
    <xf numFmtId="0" fontId="3" fillId="0" borderId="5" xfId="0" applyFont="1" applyFill="1" applyBorder="1" applyAlignment="1" applyProtection="1">
      <alignment horizontal="left" vertical="center" wrapText="1"/>
    </xf>
    <xf numFmtId="0" fontId="3" fillId="0" borderId="5" xfId="0" applyFont="1" applyFill="1" applyBorder="1" applyAlignment="1" applyProtection="1">
      <alignment horizontal="center" vertical="center"/>
    </xf>
    <xf numFmtId="43" fontId="3" fillId="0" borderId="12" xfId="0" applyNumberFormat="1" applyFont="1" applyFill="1" applyBorder="1" applyAlignment="1" applyProtection="1">
      <alignment horizontal="center" vertical="center" wrapText="1"/>
    </xf>
    <xf numFmtId="176" fontId="3" fillId="0" borderId="5" xfId="0" applyNumberFormat="1" applyFont="1" applyFill="1" applyBorder="1" applyAlignment="1" applyProtection="1">
      <alignment horizontal="center" vertical="center"/>
    </xf>
    <xf numFmtId="10" fontId="3" fillId="0" borderId="5" xfId="0" applyNumberFormat="1" applyFont="1" applyFill="1" applyBorder="1" applyAlignment="1" applyProtection="1">
      <alignment horizontal="center" vertical="center"/>
    </xf>
    <xf numFmtId="43" fontId="3" fillId="0" borderId="14" xfId="0" applyNumberFormat="1" applyFont="1" applyFill="1" applyBorder="1" applyAlignment="1" applyProtection="1">
      <alignment horizontal="center" vertical="center" wrapText="1"/>
    </xf>
    <xf numFmtId="43" fontId="3" fillId="0" borderId="5" xfId="0" applyNumberFormat="1" applyFont="1" applyFill="1" applyBorder="1" applyAlignment="1" applyProtection="1">
      <alignment horizontal="center" vertical="center" wrapText="1"/>
    </xf>
    <xf numFmtId="176" fontId="3" fillId="0" borderId="5" xfId="0" applyNumberFormat="1" applyFont="1" applyFill="1" applyBorder="1" applyAlignment="1" applyProtection="1">
      <alignment horizontal="center" vertical="center" wrapText="1"/>
    </xf>
    <xf numFmtId="10" fontId="3" fillId="0" borderId="5" xfId="0" applyNumberFormat="1" applyFont="1" applyFill="1" applyBorder="1" applyAlignment="1" applyProtection="1">
      <alignment horizontal="center" vertical="center" wrapText="1"/>
    </xf>
    <xf numFmtId="0" fontId="3" fillId="0" borderId="12" xfId="0" applyFont="1" applyFill="1" applyBorder="1" applyAlignment="1" applyProtection="1">
      <alignment horizontal="center" vertical="center" wrapText="1"/>
    </xf>
    <xf numFmtId="176" fontId="3" fillId="0" borderId="12" xfId="0" applyNumberFormat="1" applyFont="1" applyFill="1" applyBorder="1" applyAlignment="1" applyProtection="1">
      <alignment horizontal="center" vertical="center" wrapText="1"/>
    </xf>
    <xf numFmtId="10" fontId="3" fillId="0" borderId="12" xfId="0" applyNumberFormat="1" applyFont="1" applyFill="1" applyBorder="1" applyAlignment="1" applyProtection="1">
      <alignment horizontal="center" vertical="center" wrapText="1"/>
    </xf>
    <xf numFmtId="0" fontId="3" fillId="0" borderId="14" xfId="0" applyFont="1" applyFill="1" applyBorder="1" applyAlignment="1" applyProtection="1">
      <alignment horizontal="center" vertical="center" wrapText="1"/>
    </xf>
    <xf numFmtId="176" fontId="3" fillId="0" borderId="13" xfId="0" applyNumberFormat="1" applyFont="1" applyFill="1" applyBorder="1" applyAlignment="1" applyProtection="1">
      <alignment horizontal="center" vertical="center" wrapText="1"/>
    </xf>
    <xf numFmtId="10" fontId="3" fillId="0" borderId="13" xfId="0" applyNumberFormat="1" applyFont="1" applyFill="1" applyBorder="1" applyAlignment="1" applyProtection="1">
      <alignment horizontal="center" vertical="center" wrapText="1"/>
    </xf>
    <xf numFmtId="43" fontId="3" fillId="0" borderId="5" xfId="0" applyNumberFormat="1" applyFont="1" applyFill="1" applyBorder="1" applyAlignment="1" applyProtection="1">
      <alignment horizontal="center" vertical="center"/>
    </xf>
    <xf numFmtId="176" fontId="3" fillId="0" borderId="12" xfId="0" applyNumberFormat="1" applyFont="1" applyFill="1" applyBorder="1" applyAlignment="1" applyProtection="1">
      <alignment horizontal="center" vertical="center"/>
    </xf>
    <xf numFmtId="10" fontId="3" fillId="0" borderId="12" xfId="0" applyNumberFormat="1" applyFont="1" applyFill="1" applyBorder="1" applyAlignment="1" applyProtection="1">
      <alignment horizontal="center" vertical="center"/>
    </xf>
    <xf numFmtId="176" fontId="3" fillId="0" borderId="13" xfId="0" applyNumberFormat="1" applyFont="1" applyFill="1" applyBorder="1" applyAlignment="1" applyProtection="1">
      <alignment horizontal="center" vertical="center"/>
    </xf>
    <xf numFmtId="10" fontId="3" fillId="0" borderId="13" xfId="0" applyNumberFormat="1" applyFont="1" applyFill="1" applyBorder="1" applyAlignment="1" applyProtection="1">
      <alignment horizontal="center" vertical="center"/>
    </xf>
    <xf numFmtId="0" fontId="14" fillId="0" borderId="5" xfId="0" applyFont="1" applyFill="1" applyBorder="1" applyAlignment="1" applyProtection="1">
      <alignment horizontal="left" vertical="center" wrapText="1"/>
    </xf>
    <xf numFmtId="0" fontId="14" fillId="0" borderId="5" xfId="0" applyFont="1" applyFill="1" applyBorder="1" applyAlignment="1" applyProtection="1">
      <alignment horizontal="center" vertical="center" wrapText="1"/>
    </xf>
    <xf numFmtId="43" fontId="14" fillId="0" borderId="5" xfId="0" applyNumberFormat="1" applyFont="1" applyFill="1" applyBorder="1" applyAlignment="1" applyProtection="1">
      <alignment horizontal="center" vertical="center" wrapText="1"/>
    </xf>
    <xf numFmtId="176" fontId="3" fillId="0" borderId="14" xfId="0" applyNumberFormat="1" applyFont="1" applyFill="1" applyBorder="1" applyAlignment="1" applyProtection="1">
      <alignment horizontal="center" vertical="center"/>
    </xf>
    <xf numFmtId="10" fontId="3" fillId="0" borderId="14" xfId="0" applyNumberFormat="1" applyFont="1" applyFill="1" applyBorder="1" applyAlignment="1" applyProtection="1">
      <alignment horizontal="center" vertical="center"/>
    </xf>
    <xf numFmtId="0" fontId="3" fillId="0" borderId="12" xfId="0" applyFont="1" applyFill="1" applyBorder="1" applyAlignment="1" applyProtection="1">
      <alignment horizontal="center" vertical="center"/>
    </xf>
    <xf numFmtId="43" fontId="3" fillId="0" borderId="12" xfId="0" applyNumberFormat="1" applyFont="1" applyFill="1" applyBorder="1" applyAlignment="1" applyProtection="1">
      <alignment horizontal="center" vertical="center"/>
    </xf>
    <xf numFmtId="0" fontId="3" fillId="0" borderId="14" xfId="0" applyFont="1" applyFill="1" applyBorder="1" applyAlignment="1" applyProtection="1">
      <alignment horizontal="center" vertical="center"/>
    </xf>
    <xf numFmtId="0" fontId="14" fillId="0" borderId="5" xfId="53" applyFont="1" applyFill="1" applyBorder="1" applyAlignment="1" applyProtection="1">
      <alignment horizontal="left" vertical="center" wrapText="1"/>
    </xf>
    <xf numFmtId="43" fontId="3" fillId="0" borderId="14" xfId="0" applyNumberFormat="1" applyFont="1" applyFill="1" applyBorder="1" applyAlignment="1" applyProtection="1">
      <alignment horizontal="center" vertical="center"/>
    </xf>
    <xf numFmtId="43" fontId="3" fillId="0" borderId="13" xfId="0" applyNumberFormat="1" applyFont="1" applyFill="1" applyBorder="1" applyAlignment="1" applyProtection="1">
      <alignment horizontal="center" vertical="center" wrapText="1"/>
    </xf>
    <xf numFmtId="0" fontId="14" fillId="0" borderId="5" xfId="0" applyFont="1" applyFill="1" applyBorder="1" applyAlignment="1" applyProtection="1">
      <alignment horizontal="center" vertical="center"/>
    </xf>
    <xf numFmtId="176" fontId="14" fillId="0" borderId="5" xfId="0" applyNumberFormat="1" applyFont="1" applyFill="1" applyBorder="1" applyAlignment="1" applyProtection="1">
      <alignment horizontal="center" vertical="center" wrapText="1"/>
    </xf>
    <xf numFmtId="10" fontId="14" fillId="0" borderId="5" xfId="0" applyNumberFormat="1" applyFont="1" applyFill="1" applyBorder="1" applyAlignment="1" applyProtection="1">
      <alignment horizontal="center" vertical="center"/>
    </xf>
    <xf numFmtId="176" fontId="14" fillId="0" borderId="12" xfId="0" applyNumberFormat="1" applyFont="1" applyFill="1" applyBorder="1" applyAlignment="1" applyProtection="1">
      <alignment horizontal="center" vertical="center" wrapText="1"/>
    </xf>
    <xf numFmtId="10" fontId="14" fillId="0" borderId="12" xfId="0" applyNumberFormat="1" applyFont="1" applyFill="1" applyBorder="1" applyAlignment="1" applyProtection="1">
      <alignment horizontal="center" vertical="center"/>
    </xf>
    <xf numFmtId="176" fontId="14" fillId="0" borderId="14" xfId="0" applyNumberFormat="1" applyFont="1" applyFill="1" applyBorder="1" applyAlignment="1" applyProtection="1">
      <alignment horizontal="center" vertical="center" wrapText="1"/>
    </xf>
    <xf numFmtId="10" fontId="14" fillId="0" borderId="14" xfId="0" applyNumberFormat="1" applyFont="1" applyFill="1" applyBorder="1" applyAlignment="1" applyProtection="1">
      <alignment horizontal="center" vertical="center"/>
    </xf>
    <xf numFmtId="0" fontId="21" fillId="0" borderId="5" xfId="0" applyFont="1" applyFill="1" applyBorder="1" applyAlignment="1" applyProtection="1">
      <alignment horizontal="left" vertical="center" wrapText="1"/>
    </xf>
    <xf numFmtId="10" fontId="2" fillId="0" borderId="5" xfId="0" applyNumberFormat="1" applyFont="1" applyFill="1" applyBorder="1" applyAlignment="1" applyProtection="1">
      <alignment horizontal="center" vertical="center"/>
    </xf>
    <xf numFmtId="0" fontId="3" fillId="0" borderId="5" xfId="0" applyFont="1" applyFill="1" applyBorder="1" applyAlignment="1" applyProtection="1">
      <alignment vertical="center" wrapText="1"/>
    </xf>
    <xf numFmtId="43" fontId="3" fillId="0" borderId="13" xfId="0" applyNumberFormat="1" applyFont="1" applyFill="1" applyBorder="1" applyAlignment="1" applyProtection="1">
      <alignment horizontal="center" vertical="center"/>
    </xf>
    <xf numFmtId="176" fontId="2" fillId="0" borderId="11" xfId="0" applyNumberFormat="1" applyFont="1" applyFill="1" applyBorder="1" applyAlignment="1" applyProtection="1">
      <alignment horizontal="center" vertical="center"/>
    </xf>
    <xf numFmtId="0" fontId="2" fillId="0" borderId="10" xfId="0" applyFont="1" applyFill="1" applyBorder="1" applyAlignment="1" applyProtection="1">
      <alignment horizontal="center" vertical="center"/>
    </xf>
    <xf numFmtId="176" fontId="2" fillId="0" borderId="5" xfId="0" applyNumberFormat="1"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16" fillId="0" borderId="0" xfId="0" applyFont="1" applyFill="1" applyAlignment="1">
      <alignment horizontal="center" vertical="center"/>
    </xf>
    <xf numFmtId="0" fontId="2" fillId="4" borderId="5" xfId="0" applyFont="1" applyFill="1" applyBorder="1" applyAlignment="1" applyProtection="1">
      <alignment horizontal="center" vertical="center" wrapText="1"/>
      <protection locked="0"/>
    </xf>
    <xf numFmtId="176" fontId="14" fillId="0" borderId="5" xfId="0" applyNumberFormat="1" applyFont="1" applyFill="1" applyBorder="1" applyAlignment="1" applyProtection="1">
      <alignment horizontal="center" vertical="center"/>
    </xf>
    <xf numFmtId="176" fontId="14" fillId="0" borderId="12" xfId="0" applyNumberFormat="1" applyFont="1" applyFill="1" applyBorder="1" applyAlignment="1" applyProtection="1">
      <alignment horizontal="center" vertical="center"/>
    </xf>
    <xf numFmtId="176" fontId="14" fillId="0" borderId="14" xfId="0" applyNumberFormat="1" applyFont="1" applyFill="1" applyBorder="1" applyAlignment="1" applyProtection="1">
      <alignment horizontal="center" vertical="center"/>
    </xf>
    <xf numFmtId="0" fontId="3" fillId="0" borderId="13" xfId="0" applyFont="1" applyFill="1" applyBorder="1" applyAlignment="1" applyProtection="1">
      <alignment horizontal="center" vertical="center" wrapText="1"/>
    </xf>
    <xf numFmtId="43" fontId="3" fillId="0" borderId="5" xfId="0" applyNumberFormat="1" applyFont="1" applyFill="1" applyBorder="1" applyAlignment="1" applyProtection="1">
      <alignment vertical="center" wrapText="1"/>
    </xf>
    <xf numFmtId="0" fontId="2" fillId="0" borderId="5" xfId="0" applyFont="1" applyFill="1" applyBorder="1" applyAlignment="1" applyProtection="1">
      <alignment horizontal="left" vertical="center" wrapText="1"/>
    </xf>
    <xf numFmtId="43" fontId="2" fillId="0" borderId="5" xfId="0" applyNumberFormat="1" applyFont="1" applyFill="1" applyBorder="1" applyAlignment="1" applyProtection="1">
      <alignment horizontal="center" vertical="center" wrapText="1"/>
    </xf>
    <xf numFmtId="0" fontId="2" fillId="0" borderId="7" xfId="0" applyFont="1" applyFill="1" applyBorder="1" applyAlignment="1" applyProtection="1">
      <alignment horizontal="center" vertical="center"/>
    </xf>
    <xf numFmtId="0" fontId="2" fillId="0" borderId="8" xfId="0" applyFont="1" applyFill="1" applyBorder="1" applyAlignment="1" applyProtection="1">
      <alignment horizontal="center" vertical="center"/>
    </xf>
    <xf numFmtId="177" fontId="2" fillId="0" borderId="8" xfId="0" applyNumberFormat="1" applyFont="1" applyFill="1" applyBorder="1" applyAlignment="1" applyProtection="1">
      <alignment vertical="center" wrapText="1"/>
    </xf>
    <xf numFmtId="0" fontId="2" fillId="0" borderId="8" xfId="0" applyFont="1" applyFill="1" applyBorder="1" applyAlignment="1" applyProtection="1">
      <alignment horizontal="left" vertical="center" wrapText="1"/>
    </xf>
    <xf numFmtId="0" fontId="2" fillId="0" borderId="8" xfId="0" applyFont="1" applyFill="1" applyBorder="1" applyAlignment="1" applyProtection="1">
      <alignment horizontal="center" vertical="center" wrapText="1"/>
    </xf>
    <xf numFmtId="43" fontId="2" fillId="0" borderId="8" xfId="0" applyNumberFormat="1" applyFont="1" applyFill="1" applyBorder="1" applyAlignment="1" applyProtection="1">
      <alignment horizontal="center" vertical="center" wrapText="1"/>
    </xf>
    <xf numFmtId="176" fontId="2" fillId="0" borderId="8" xfId="0" applyNumberFormat="1" applyFont="1" applyFill="1" applyBorder="1" applyAlignment="1" applyProtection="1">
      <alignment horizontal="center" vertical="center"/>
    </xf>
    <xf numFmtId="10" fontId="2" fillId="0" borderId="8" xfId="0" applyNumberFormat="1" applyFont="1" applyFill="1" applyBorder="1" applyAlignment="1" applyProtection="1">
      <alignment horizontal="center" vertical="center"/>
    </xf>
    <xf numFmtId="176" fontId="22" fillId="0" borderId="5" xfId="52" applyNumberFormat="1" applyFont="1" applyFill="1" applyBorder="1" applyAlignment="1">
      <alignment horizontal="center" vertical="center" wrapText="1"/>
    </xf>
    <xf numFmtId="43" fontId="22" fillId="0" borderId="0" xfId="52" applyNumberFormat="1" applyFont="1" applyFill="1" applyBorder="1" applyAlignment="1">
      <alignment horizontal="center" vertical="center" wrapText="1"/>
    </xf>
    <xf numFmtId="176" fontId="2" fillId="0" borderId="8" xfId="0" applyNumberFormat="1" applyFont="1" applyFill="1" applyBorder="1" applyAlignment="1" applyProtection="1">
      <alignment horizontal="right" vertical="center" wrapText="1"/>
    </xf>
    <xf numFmtId="176" fontId="2" fillId="0" borderId="8" xfId="0" applyNumberFormat="1" applyFont="1" applyFill="1" applyBorder="1" applyAlignment="1" applyProtection="1">
      <alignment horizontal="center" vertical="center" wrapText="1"/>
    </xf>
    <xf numFmtId="0" fontId="12" fillId="0" borderId="4" xfId="49" applyFont="1" applyFill="1" applyBorder="1" applyAlignment="1" quotePrefix="1">
      <alignment horizontal="center" vertical="center" wrapText="1"/>
    </xf>
    <xf numFmtId="49" fontId="12" fillId="0" borderId="4" xfId="49" applyNumberFormat="1" applyFont="1" applyFill="1" applyBorder="1" applyAlignment="1" quotePrefix="1">
      <alignment horizontal="center" vertical="center" wrapText="1"/>
    </xf>
    <xf numFmtId="49" fontId="12" fillId="0" borderId="7" xfId="49" applyNumberFormat="1" applyFont="1" applyFill="1" applyBorder="1" applyAlignment="1" quotePrefix="1">
      <alignment horizontal="center"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20% - 强调文字颜色 4 3 2 3 3" xfId="49"/>
    <cellStyle name="常规 2" xfId="50"/>
    <cellStyle name="常规 15_招标清单-表一 土建" xfId="51"/>
    <cellStyle name="常规 22 4" xfId="52"/>
    <cellStyle name="常规_融科天城一期一标段总包工程清单" xfId="53"/>
  </cellStyles>
  <tableStyles count="0" defaultTableStyle="TableStyleMedium2" defaultPivotStyle="PivotStyleMedium9"/>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www.wps.cn/officeDocument/2021/sharedlinks" Target="sharedlinks.xml"/><Relationship Id="rId12" Type="http://schemas.openxmlformats.org/officeDocument/2006/relationships/externalLink" Target="externalLinks/externalLink1.xml"/><Relationship Id="rId11" Type="http://schemas.openxmlformats.org/officeDocument/2006/relationships/customXml" Target="../customXml/item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38468;&#20214;7&#65306;&#22825;&#27827;&#21306;&#37329;&#34701;&#22478;&#19996;&#21306;AT091415&#12289;AT091417&#22320;&#22359;&#20027;&#20307;&#32467;&#26500;&#35774;&#35745;&#26045;&#24037;&#24635;&#25215;&#21253;-&#19987;&#19994;&#24037;&#31243;&#21450;&#37325;&#28857;&#31649;&#25511;&#26448;&#26009;&#25253;&#20215;&#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专业工程及重点管控材料设备"/>
    </sheetNames>
    <sheetDataSet>
      <sheetData sheetId="0">
        <row r="8">
          <cell r="F8">
            <v>6746220</v>
          </cell>
        </row>
        <row r="10">
          <cell r="F10">
            <v>26984880</v>
          </cell>
        </row>
        <row r="11">
          <cell r="F11">
            <v>6789000</v>
          </cell>
        </row>
        <row r="15">
          <cell r="F15">
            <v>114528000</v>
          </cell>
        </row>
      </sheetData>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pageSetUpPr fitToPage="1"/>
  </sheetPr>
  <dimension ref="A1:N96"/>
  <sheetViews>
    <sheetView tabSelected="1" view="pageBreakPreview" zoomScaleNormal="100" topLeftCell="A3" workbookViewId="0">
      <selection activeCell="H7" sqref="H7:I7"/>
    </sheetView>
  </sheetViews>
  <sheetFormatPr defaultColWidth="9" defaultRowHeight="13.5"/>
  <cols>
    <col min="1" max="1" width="9" style="93"/>
    <col min="2" max="2" width="17.2166666666667" style="93" customWidth="1"/>
    <col min="3" max="3" width="26.75" style="93" customWidth="1"/>
    <col min="4" max="4" width="10.8833333333333" style="93" customWidth="1"/>
    <col min="5" max="5" width="17.35" style="93" customWidth="1"/>
    <col min="6" max="6" width="17.35" style="94" hidden="1" customWidth="1"/>
    <col min="7" max="7" width="21.1083333333333" style="95" customWidth="1"/>
    <col min="8" max="8" width="15.3" style="96" customWidth="1"/>
    <col min="9" max="9" width="16.0333333333333" style="95" customWidth="1"/>
    <col min="10" max="10" width="14.8416666666667" style="93" customWidth="1"/>
    <col min="11" max="11" width="14.8416666666667" style="95" customWidth="1"/>
    <col min="12" max="12" width="11.3833333333333" style="93" customWidth="1"/>
    <col min="13" max="13" width="14.1333333333333" style="97"/>
    <col min="14" max="14" width="13.55" style="97"/>
    <col min="15" max="17" width="12.8" style="97"/>
    <col min="18" max="16384" width="9" style="97"/>
  </cols>
  <sheetData>
    <row r="1" ht="21" customHeight="1" spans="1:1">
      <c r="A1" s="98" t="s">
        <v>0</v>
      </c>
    </row>
    <row r="2" ht="41" customHeight="1" spans="1:12">
      <c r="A2" s="99" t="s">
        <v>1</v>
      </c>
      <c r="B2" s="99"/>
      <c r="C2" s="99"/>
      <c r="D2" s="99"/>
      <c r="E2" s="99"/>
      <c r="F2" s="100"/>
      <c r="G2" s="101"/>
      <c r="H2" s="102"/>
      <c r="I2" s="101"/>
      <c r="J2" s="99"/>
      <c r="K2" s="101"/>
      <c r="L2" s="99"/>
    </row>
    <row r="3" s="88" customFormat="1" ht="408" customHeight="1" spans="1:12">
      <c r="A3" s="103" t="s">
        <v>2</v>
      </c>
      <c r="B3" s="104" t="s">
        <v>3</v>
      </c>
      <c r="C3" s="105"/>
      <c r="D3" s="105"/>
      <c r="E3" s="106"/>
      <c r="F3" s="107"/>
      <c r="G3" s="108"/>
      <c r="H3" s="109"/>
      <c r="I3" s="108"/>
      <c r="J3" s="106"/>
      <c r="K3" s="108"/>
      <c r="L3" s="106"/>
    </row>
    <row r="4" s="89" customFormat="1" ht="23" customHeight="1" spans="1:12">
      <c r="A4" s="110" t="s">
        <v>4</v>
      </c>
      <c r="B4" s="111" t="s">
        <v>5</v>
      </c>
      <c r="C4" s="111" t="s">
        <v>6</v>
      </c>
      <c r="D4" s="111" t="s">
        <v>7</v>
      </c>
      <c r="E4" s="111" t="s">
        <v>8</v>
      </c>
      <c r="F4" s="112"/>
      <c r="G4" s="113"/>
      <c r="H4" s="114" t="s">
        <v>9</v>
      </c>
      <c r="I4" s="164"/>
      <c r="J4" s="165" t="s">
        <v>10</v>
      </c>
      <c r="K4" s="164"/>
      <c r="L4" s="111" t="s">
        <v>11</v>
      </c>
    </row>
    <row r="5" s="89" customFormat="1" ht="23" customHeight="1" spans="1:12">
      <c r="A5" s="110"/>
      <c r="B5" s="111"/>
      <c r="C5" s="111"/>
      <c r="D5" s="111"/>
      <c r="E5" s="111" t="s">
        <v>12</v>
      </c>
      <c r="F5" s="112"/>
      <c r="G5" s="113" t="s">
        <v>13</v>
      </c>
      <c r="H5" s="115" t="s">
        <v>14</v>
      </c>
      <c r="I5" s="166" t="s">
        <v>15</v>
      </c>
      <c r="J5" s="167" t="s">
        <v>14</v>
      </c>
      <c r="K5" s="166" t="s">
        <v>15</v>
      </c>
      <c r="L5" s="111"/>
    </row>
    <row r="6" s="89" customFormat="1" ht="23" customHeight="1" spans="1:13">
      <c r="A6" s="110"/>
      <c r="B6" s="111"/>
      <c r="C6" s="111"/>
      <c r="D6" s="111"/>
      <c r="E6" s="111" t="s">
        <v>16</v>
      </c>
      <c r="F6" s="112"/>
      <c r="G6" s="113"/>
      <c r="H6" s="115" t="s">
        <v>17</v>
      </c>
      <c r="I6" s="166" t="s">
        <v>18</v>
      </c>
      <c r="J6" s="167" t="s">
        <v>19</v>
      </c>
      <c r="K6" s="166" t="s">
        <v>20</v>
      </c>
      <c r="L6" s="111"/>
      <c r="M6" s="168"/>
    </row>
    <row r="7" s="89" customFormat="1" ht="26" customHeight="1" spans="1:13">
      <c r="A7" s="116" t="s">
        <v>21</v>
      </c>
      <c r="B7" s="117" t="s">
        <v>22</v>
      </c>
      <c r="C7" s="118" t="s">
        <v>23</v>
      </c>
      <c r="D7" s="117" t="s">
        <v>24</v>
      </c>
      <c r="E7" s="117" t="s">
        <v>24</v>
      </c>
      <c r="F7" s="112"/>
      <c r="G7" s="117" t="s">
        <v>24</v>
      </c>
      <c r="H7" s="119">
        <v>1</v>
      </c>
      <c r="I7" s="169"/>
      <c r="J7" s="119">
        <v>1</v>
      </c>
      <c r="K7" s="169"/>
      <c r="L7" s="117"/>
      <c r="M7" s="168"/>
    </row>
    <row r="8" s="89" customFormat="1" ht="26" customHeight="1" spans="1:13">
      <c r="A8" s="110" t="s">
        <v>25</v>
      </c>
      <c r="B8" s="111" t="s">
        <v>26</v>
      </c>
      <c r="C8" s="111"/>
      <c r="D8" s="111"/>
      <c r="E8" s="111"/>
      <c r="F8" s="112"/>
      <c r="G8" s="113">
        <f>SUM(G9:G37)</f>
        <v>292360643.742475</v>
      </c>
      <c r="H8" s="111"/>
      <c r="I8" s="113">
        <f>SUM(I9:I37)</f>
        <v>5344687.38143713</v>
      </c>
      <c r="J8" s="111"/>
      <c r="K8" s="113">
        <f>SUM(K9:K37)</f>
        <v>1887521.58901498</v>
      </c>
      <c r="L8" s="111"/>
      <c r="M8" s="168"/>
    </row>
    <row r="9" ht="26" customHeight="1" spans="1:13">
      <c r="A9" s="120">
        <v>1</v>
      </c>
      <c r="B9" s="121" t="s">
        <v>27</v>
      </c>
      <c r="C9" s="122" t="s">
        <v>28</v>
      </c>
      <c r="D9" s="123" t="s">
        <v>29</v>
      </c>
      <c r="E9" s="121" t="s">
        <v>30</v>
      </c>
      <c r="F9" s="124">
        <f>[1]专业工程及重点管控材料设备!$F$8</f>
        <v>6746220</v>
      </c>
      <c r="G9" s="125">
        <f>SUM(F9:F13)</f>
        <v>41370100</v>
      </c>
      <c r="H9" s="126">
        <f>$H$7*2%</f>
        <v>0.02</v>
      </c>
      <c r="I9" s="125">
        <f>G9*H9</f>
        <v>827402</v>
      </c>
      <c r="J9" s="126">
        <f>$J$7*0.5%</f>
        <v>0.005</v>
      </c>
      <c r="K9" s="125">
        <f>G9*J9</f>
        <v>206850.5</v>
      </c>
      <c r="L9" s="123" t="s">
        <v>31</v>
      </c>
      <c r="M9" s="168"/>
    </row>
    <row r="10" ht="26" customHeight="1" spans="1:13">
      <c r="A10" s="120">
        <v>2</v>
      </c>
      <c r="B10" s="121"/>
      <c r="C10" s="122" t="s">
        <v>32</v>
      </c>
      <c r="D10" s="123" t="s">
        <v>29</v>
      </c>
      <c r="E10" s="121"/>
      <c r="F10" s="127"/>
      <c r="G10" s="125"/>
      <c r="H10" s="126"/>
      <c r="I10" s="125"/>
      <c r="J10" s="126"/>
      <c r="K10" s="125"/>
      <c r="L10" s="123" t="s">
        <v>31</v>
      </c>
      <c r="M10" s="168"/>
    </row>
    <row r="11" ht="26" customHeight="1" spans="1:12">
      <c r="A11" s="120">
        <v>3</v>
      </c>
      <c r="B11" s="121"/>
      <c r="C11" s="122" t="s">
        <v>33</v>
      </c>
      <c r="D11" s="123" t="s">
        <v>29</v>
      </c>
      <c r="E11" s="121"/>
      <c r="F11" s="128">
        <f>[1]专业工程及重点管控材料设备!$F$10</f>
        <v>26984880</v>
      </c>
      <c r="G11" s="125"/>
      <c r="H11" s="126"/>
      <c r="I11" s="125"/>
      <c r="J11" s="126"/>
      <c r="K11" s="125"/>
      <c r="L11" s="123" t="s">
        <v>31</v>
      </c>
    </row>
    <row r="12" ht="26" customHeight="1" spans="1:12">
      <c r="A12" s="120">
        <v>4</v>
      </c>
      <c r="B12" s="121"/>
      <c r="C12" s="122" t="s">
        <v>34</v>
      </c>
      <c r="D12" s="123" t="s">
        <v>29</v>
      </c>
      <c r="E12" s="121"/>
      <c r="F12" s="128">
        <f>[1]专业工程及重点管控材料设备!$F$11</f>
        <v>6789000</v>
      </c>
      <c r="G12" s="125"/>
      <c r="H12" s="126"/>
      <c r="I12" s="125"/>
      <c r="J12" s="126"/>
      <c r="K12" s="125"/>
      <c r="L12" s="123" t="s">
        <v>31</v>
      </c>
    </row>
    <row r="13" ht="26" customHeight="1" spans="1:12">
      <c r="A13" s="120">
        <v>5</v>
      </c>
      <c r="B13" s="121"/>
      <c r="C13" s="122" t="s">
        <v>35</v>
      </c>
      <c r="D13" s="123" t="s">
        <v>29</v>
      </c>
      <c r="E13" s="121"/>
      <c r="F13" s="128">
        <v>850000</v>
      </c>
      <c r="G13" s="125"/>
      <c r="H13" s="126"/>
      <c r="I13" s="125"/>
      <c r="J13" s="126"/>
      <c r="K13" s="125"/>
      <c r="L13" s="123" t="s">
        <v>31</v>
      </c>
    </row>
    <row r="14" ht="26" customHeight="1" spans="1:13">
      <c r="A14" s="120">
        <v>6</v>
      </c>
      <c r="B14" s="121" t="s">
        <v>36</v>
      </c>
      <c r="C14" s="122" t="s">
        <v>37</v>
      </c>
      <c r="D14" s="123" t="s">
        <v>29</v>
      </c>
      <c r="E14" s="121" t="s">
        <v>30</v>
      </c>
      <c r="F14" s="128">
        <f>[1]专业工程及重点管控材料设备!$F$15</f>
        <v>114528000</v>
      </c>
      <c r="G14" s="129">
        <f>F14</f>
        <v>114528000</v>
      </c>
      <c r="H14" s="130">
        <f>$H$7*2%</f>
        <v>0.02</v>
      </c>
      <c r="I14" s="129">
        <f>G14*H14</f>
        <v>2290560</v>
      </c>
      <c r="J14" s="130">
        <f>$J$7*0.8%</f>
        <v>0.008</v>
      </c>
      <c r="K14" s="129">
        <f>G14*J14</f>
        <v>916224</v>
      </c>
      <c r="L14" s="123" t="s">
        <v>31</v>
      </c>
      <c r="M14" s="168"/>
    </row>
    <row r="15" ht="26" customHeight="1" spans="1:13">
      <c r="A15" s="120">
        <v>7</v>
      </c>
      <c r="B15" s="131" t="s">
        <v>38</v>
      </c>
      <c r="C15" s="122" t="s">
        <v>39</v>
      </c>
      <c r="D15" s="123" t="s">
        <v>29</v>
      </c>
      <c r="E15" s="131" t="s">
        <v>30</v>
      </c>
      <c r="F15" s="128">
        <v>22000000</v>
      </c>
      <c r="G15" s="132">
        <f>F15</f>
        <v>22000000</v>
      </c>
      <c r="H15" s="133">
        <f>$H$7*1.5%</f>
        <v>0.015</v>
      </c>
      <c r="I15" s="132">
        <f>G15*H15</f>
        <v>330000</v>
      </c>
      <c r="J15" s="133">
        <f>$J$7*0.8%</f>
        <v>0.008</v>
      </c>
      <c r="K15" s="132">
        <f>G15*J15</f>
        <v>176000</v>
      </c>
      <c r="L15" s="147" t="s">
        <v>31</v>
      </c>
      <c r="M15" s="168"/>
    </row>
    <row r="16" ht="26" customHeight="1" spans="1:13">
      <c r="A16" s="120">
        <v>8</v>
      </c>
      <c r="B16" s="134"/>
      <c r="C16" s="122" t="s">
        <v>40</v>
      </c>
      <c r="D16" s="123" t="s">
        <v>29</v>
      </c>
      <c r="E16" s="134"/>
      <c r="F16" s="128"/>
      <c r="G16" s="135"/>
      <c r="H16" s="136"/>
      <c r="I16" s="135"/>
      <c r="J16" s="136"/>
      <c r="K16" s="135"/>
      <c r="L16" s="149"/>
      <c r="M16" s="168"/>
    </row>
    <row r="17" ht="26" customHeight="1" spans="1:13">
      <c r="A17" s="120">
        <v>9</v>
      </c>
      <c r="B17" s="123" t="s">
        <v>41</v>
      </c>
      <c r="C17" s="122" t="s">
        <v>42</v>
      </c>
      <c r="D17" s="123" t="s">
        <v>29</v>
      </c>
      <c r="E17" s="121" t="s">
        <v>30</v>
      </c>
      <c r="F17" s="137">
        <v>9800000</v>
      </c>
      <c r="G17" s="138">
        <f>F17+F20</f>
        <v>10221576.4524755</v>
      </c>
      <c r="H17" s="139">
        <f>$H$7*1.5%</f>
        <v>0.015</v>
      </c>
      <c r="I17" s="138">
        <f>G17*H17</f>
        <v>153323.646787132</v>
      </c>
      <c r="J17" s="139">
        <f>$J$7*0.5%</f>
        <v>0.005</v>
      </c>
      <c r="K17" s="138">
        <f>G17*J17</f>
        <v>51107.8822623775</v>
      </c>
      <c r="L17" s="123" t="s">
        <v>31</v>
      </c>
      <c r="M17" s="168"/>
    </row>
    <row r="18" ht="26" customHeight="1" spans="1:13">
      <c r="A18" s="120">
        <v>10</v>
      </c>
      <c r="B18" s="123"/>
      <c r="C18" s="122" t="s">
        <v>43</v>
      </c>
      <c r="D18" s="123" t="s">
        <v>29</v>
      </c>
      <c r="E18" s="121"/>
      <c r="F18" s="137"/>
      <c r="G18" s="140"/>
      <c r="H18" s="141"/>
      <c r="I18" s="140"/>
      <c r="J18" s="141"/>
      <c r="K18" s="140"/>
      <c r="L18" s="123" t="s">
        <v>31</v>
      </c>
      <c r="M18" s="168"/>
    </row>
    <row r="19" ht="26" customHeight="1" spans="1:13">
      <c r="A19" s="120">
        <v>11</v>
      </c>
      <c r="B19" s="123"/>
      <c r="C19" s="122" t="s">
        <v>44</v>
      </c>
      <c r="D19" s="123" t="s">
        <v>29</v>
      </c>
      <c r="E19" s="121"/>
      <c r="F19" s="137"/>
      <c r="G19" s="140"/>
      <c r="H19" s="141"/>
      <c r="I19" s="140"/>
      <c r="J19" s="141"/>
      <c r="K19" s="140"/>
      <c r="L19" s="123" t="s">
        <v>31</v>
      </c>
      <c r="M19" s="168"/>
    </row>
    <row r="20" s="90" customFormat="1" ht="26" customHeight="1" spans="1:13">
      <c r="A20" s="120">
        <v>12</v>
      </c>
      <c r="B20" s="123"/>
      <c r="C20" s="142" t="s">
        <v>45</v>
      </c>
      <c r="D20" s="143" t="s">
        <v>46</v>
      </c>
      <c r="E20" s="143" t="s">
        <v>30</v>
      </c>
      <c r="F20" s="144">
        <v>421576.452475488</v>
      </c>
      <c r="G20" s="145"/>
      <c r="H20" s="146"/>
      <c r="I20" s="145"/>
      <c r="J20" s="146"/>
      <c r="K20" s="145"/>
      <c r="L20" s="123" t="s">
        <v>31</v>
      </c>
      <c r="M20" s="168"/>
    </row>
    <row r="21" ht="26" customHeight="1" spans="1:13">
      <c r="A21" s="120">
        <v>13</v>
      </c>
      <c r="B21" s="147" t="s">
        <v>47</v>
      </c>
      <c r="C21" s="122" t="s">
        <v>48</v>
      </c>
      <c r="D21" s="123" t="s">
        <v>29</v>
      </c>
      <c r="E21" s="131" t="s">
        <v>30</v>
      </c>
      <c r="F21" s="148">
        <f>149.55*138738</f>
        <v>20748267.9</v>
      </c>
      <c r="G21" s="138">
        <f>F21</f>
        <v>20748267.9</v>
      </c>
      <c r="H21" s="139">
        <f>$H$7*1.5%</f>
        <v>0.015</v>
      </c>
      <c r="I21" s="138">
        <f>G21*H21</f>
        <v>311224.0185</v>
      </c>
      <c r="J21" s="139">
        <f>$J$7*0.2%</f>
        <v>0.002</v>
      </c>
      <c r="K21" s="138">
        <f>G21*J21</f>
        <v>41496.5358</v>
      </c>
      <c r="L21" s="123" t="s">
        <v>31</v>
      </c>
      <c r="M21" s="168"/>
    </row>
    <row r="22" ht="26" customHeight="1" spans="1:13">
      <c r="A22" s="120">
        <v>14</v>
      </c>
      <c r="B22" s="149"/>
      <c r="C22" s="150" t="s">
        <v>49</v>
      </c>
      <c r="D22" s="123" t="s">
        <v>29</v>
      </c>
      <c r="E22" s="134"/>
      <c r="F22" s="151"/>
      <c r="G22" s="145"/>
      <c r="H22" s="146"/>
      <c r="I22" s="145"/>
      <c r="J22" s="146"/>
      <c r="K22" s="145"/>
      <c r="L22" s="123" t="s">
        <v>31</v>
      </c>
      <c r="M22" s="168"/>
    </row>
    <row r="23" ht="26" customHeight="1" spans="1:13">
      <c r="A23" s="120">
        <v>15</v>
      </c>
      <c r="B23" s="123" t="s">
        <v>50</v>
      </c>
      <c r="C23" s="150" t="s">
        <v>50</v>
      </c>
      <c r="D23" s="123" t="s">
        <v>29</v>
      </c>
      <c r="E23" s="121" t="s">
        <v>30</v>
      </c>
      <c r="F23" s="124">
        <f>418*138738-F39-F76-1500000</f>
        <v>48666273.42</v>
      </c>
      <c r="G23" s="138">
        <f>F23-G26</f>
        <v>46330078.3321</v>
      </c>
      <c r="H23" s="139">
        <f>$H$7*2%</f>
        <v>0.02</v>
      </c>
      <c r="I23" s="138">
        <f>G23*H23</f>
        <v>926601.566642</v>
      </c>
      <c r="J23" s="139">
        <f>$J$7*0.8%</f>
        <v>0.008</v>
      </c>
      <c r="K23" s="138">
        <f>G23*J23</f>
        <v>370640.6266568</v>
      </c>
      <c r="L23" s="123" t="s">
        <v>31</v>
      </c>
      <c r="M23" s="168"/>
    </row>
    <row r="24" ht="26" customHeight="1" spans="1:13">
      <c r="A24" s="120">
        <v>16</v>
      </c>
      <c r="B24" s="123"/>
      <c r="C24" s="150" t="s">
        <v>51</v>
      </c>
      <c r="D24" s="123" t="s">
        <v>29</v>
      </c>
      <c r="E24" s="121"/>
      <c r="F24" s="152"/>
      <c r="G24" s="140"/>
      <c r="H24" s="141"/>
      <c r="I24" s="140"/>
      <c r="J24" s="141"/>
      <c r="K24" s="140"/>
      <c r="L24" s="123" t="s">
        <v>31</v>
      </c>
      <c r="M24" s="168"/>
    </row>
    <row r="25" ht="26" customHeight="1" spans="1:13">
      <c r="A25" s="120">
        <v>17</v>
      </c>
      <c r="B25" s="123"/>
      <c r="C25" s="150" t="s">
        <v>52</v>
      </c>
      <c r="D25" s="123" t="s">
        <v>29</v>
      </c>
      <c r="E25" s="121"/>
      <c r="F25" s="152"/>
      <c r="G25" s="145"/>
      <c r="H25" s="146"/>
      <c r="I25" s="145"/>
      <c r="J25" s="146"/>
      <c r="K25" s="145"/>
      <c r="L25" s="123" t="s">
        <v>31</v>
      </c>
      <c r="M25" s="168"/>
    </row>
    <row r="26" ht="26" customHeight="1" spans="1:13">
      <c r="A26" s="120">
        <v>18</v>
      </c>
      <c r="B26" s="123"/>
      <c r="C26" s="150" t="s">
        <v>53</v>
      </c>
      <c r="D26" s="123" t="s">
        <v>29</v>
      </c>
      <c r="E26" s="121"/>
      <c r="F26" s="152"/>
      <c r="G26" s="138">
        <v>2336195.0879</v>
      </c>
      <c r="H26" s="139">
        <f>$H$7*2%</f>
        <v>0.02</v>
      </c>
      <c r="I26" s="138">
        <f>G26*H26</f>
        <v>46723.901758</v>
      </c>
      <c r="J26" s="139">
        <f>$J$7*0.2%</f>
        <v>0.002</v>
      </c>
      <c r="K26" s="138">
        <f>G26*J26</f>
        <v>4672.3901758</v>
      </c>
      <c r="L26" s="123" t="s">
        <v>31</v>
      </c>
      <c r="M26" s="168"/>
    </row>
    <row r="27" ht="26" customHeight="1" spans="1:13">
      <c r="A27" s="120">
        <v>19</v>
      </c>
      <c r="B27" s="123"/>
      <c r="C27" s="150" t="s">
        <v>54</v>
      </c>
      <c r="D27" s="123" t="s">
        <v>29</v>
      </c>
      <c r="E27" s="121"/>
      <c r="F27" s="152"/>
      <c r="G27" s="140"/>
      <c r="H27" s="141"/>
      <c r="I27" s="140"/>
      <c r="J27" s="141"/>
      <c r="K27" s="140"/>
      <c r="L27" s="123" t="s">
        <v>31</v>
      </c>
      <c r="M27" s="168"/>
    </row>
    <row r="28" ht="26" customHeight="1" spans="1:13">
      <c r="A28" s="120">
        <v>20</v>
      </c>
      <c r="B28" s="123"/>
      <c r="C28" s="150" t="s">
        <v>55</v>
      </c>
      <c r="D28" s="123" t="s">
        <v>29</v>
      </c>
      <c r="E28" s="121"/>
      <c r="F28" s="127"/>
      <c r="G28" s="145"/>
      <c r="H28" s="146"/>
      <c r="I28" s="145"/>
      <c r="J28" s="146"/>
      <c r="K28" s="145"/>
      <c r="L28" s="123" t="s">
        <v>31</v>
      </c>
      <c r="M28" s="168"/>
    </row>
    <row r="29" ht="26" customHeight="1" spans="1:13">
      <c r="A29" s="120">
        <v>21</v>
      </c>
      <c r="B29" s="121" t="s">
        <v>56</v>
      </c>
      <c r="C29" s="122" t="s">
        <v>57</v>
      </c>
      <c r="D29" s="123" t="s">
        <v>29</v>
      </c>
      <c r="E29" s="121" t="s">
        <v>30</v>
      </c>
      <c r="F29" s="124">
        <v>4900000</v>
      </c>
      <c r="G29" s="125">
        <f>F29</f>
        <v>4900000</v>
      </c>
      <c r="H29" s="126">
        <f>$H$7*0.5%</f>
        <v>0.005</v>
      </c>
      <c r="I29" s="125">
        <f>G29*H29</f>
        <v>24500</v>
      </c>
      <c r="J29" s="126">
        <f>$J$7*0%</f>
        <v>0</v>
      </c>
      <c r="K29" s="125">
        <f>G29*J29</f>
        <v>0</v>
      </c>
      <c r="L29" s="123" t="s">
        <v>31</v>
      </c>
      <c r="M29" s="168"/>
    </row>
    <row r="30" ht="26" customHeight="1" spans="1:13">
      <c r="A30" s="120">
        <v>22</v>
      </c>
      <c r="B30" s="121"/>
      <c r="C30" s="122" t="s">
        <v>58</v>
      </c>
      <c r="D30" s="123" t="s">
        <v>29</v>
      </c>
      <c r="E30" s="121"/>
      <c r="F30" s="127"/>
      <c r="G30" s="125">
        <v>0</v>
      </c>
      <c r="H30" s="126"/>
      <c r="I30" s="125"/>
      <c r="J30" s="126"/>
      <c r="K30" s="125"/>
      <c r="L30" s="123" t="s">
        <v>31</v>
      </c>
      <c r="M30" s="168"/>
    </row>
    <row r="31" s="91" customFormat="1" ht="30" customHeight="1" spans="1:13">
      <c r="A31" s="120">
        <v>23</v>
      </c>
      <c r="B31" s="143" t="s">
        <v>59</v>
      </c>
      <c r="C31" s="142" t="s">
        <v>60</v>
      </c>
      <c r="D31" s="153" t="s">
        <v>29</v>
      </c>
      <c r="E31" s="143" t="s">
        <v>30</v>
      </c>
      <c r="F31" s="144">
        <v>11884091.04</v>
      </c>
      <c r="G31" s="154">
        <f>F31</f>
        <v>11884091.04</v>
      </c>
      <c r="H31" s="155">
        <f>$H$7*2%</f>
        <v>0.02</v>
      </c>
      <c r="I31" s="154">
        <f>G31*H31</f>
        <v>237681.8208</v>
      </c>
      <c r="J31" s="155">
        <f>$J$7*0.8%</f>
        <v>0.008</v>
      </c>
      <c r="K31" s="170">
        <f>J31*G31</f>
        <v>95072.72832</v>
      </c>
      <c r="L31" s="123" t="s">
        <v>31</v>
      </c>
      <c r="M31" s="168"/>
    </row>
    <row r="32" s="90" customFormat="1" ht="30" customHeight="1" spans="1:13">
      <c r="A32" s="120">
        <v>24</v>
      </c>
      <c r="B32" s="143" t="s">
        <v>61</v>
      </c>
      <c r="C32" s="142" t="s">
        <v>62</v>
      </c>
      <c r="D32" s="143" t="s">
        <v>46</v>
      </c>
      <c r="E32" s="143" t="s">
        <v>30</v>
      </c>
      <c r="F32" s="144">
        <f>545238.88</f>
        <v>545238.88</v>
      </c>
      <c r="G32" s="156">
        <f>F32+F33</f>
        <v>1388391.78</v>
      </c>
      <c r="H32" s="157">
        <f>$H$7*1.5%</f>
        <v>0.015</v>
      </c>
      <c r="I32" s="156">
        <f>G32*H32</f>
        <v>20825.8767</v>
      </c>
      <c r="J32" s="157">
        <f>$J$7*0.5%</f>
        <v>0.005</v>
      </c>
      <c r="K32" s="171">
        <f>G32*J32</f>
        <v>6941.9589</v>
      </c>
      <c r="L32" s="123" t="s">
        <v>31</v>
      </c>
      <c r="M32" s="168"/>
    </row>
    <row r="33" s="90" customFormat="1" ht="30" customHeight="1" spans="1:13">
      <c r="A33" s="120">
        <v>25</v>
      </c>
      <c r="B33" s="143"/>
      <c r="C33" s="142" t="s">
        <v>63</v>
      </c>
      <c r="D33" s="143" t="s">
        <v>46</v>
      </c>
      <c r="E33" s="143" t="s">
        <v>30</v>
      </c>
      <c r="F33" s="144">
        <f>843152.9</f>
        <v>843152.9</v>
      </c>
      <c r="G33" s="158"/>
      <c r="H33" s="159"/>
      <c r="I33" s="158"/>
      <c r="J33" s="159"/>
      <c r="K33" s="172"/>
      <c r="L33" s="123" t="s">
        <v>31</v>
      </c>
      <c r="M33" s="168"/>
    </row>
    <row r="34" ht="26" customHeight="1" spans="1:13">
      <c r="A34" s="120">
        <v>26</v>
      </c>
      <c r="B34" s="123" t="s">
        <v>64</v>
      </c>
      <c r="C34" s="160" t="s">
        <v>65</v>
      </c>
      <c r="D34" s="123" t="s">
        <v>66</v>
      </c>
      <c r="E34" s="121" t="s">
        <v>30</v>
      </c>
      <c r="F34" s="124">
        <f>7396459.7</f>
        <v>7396459.7</v>
      </c>
      <c r="G34" s="129">
        <f>F34</f>
        <v>7396459.7</v>
      </c>
      <c r="H34" s="126">
        <f>$H$7*0.5%</f>
        <v>0.005</v>
      </c>
      <c r="I34" s="129">
        <f>G34*H34</f>
        <v>36982.2985</v>
      </c>
      <c r="J34" s="126">
        <f>$J$7*0%</f>
        <v>0</v>
      </c>
      <c r="K34" s="125">
        <f>G34*J34</f>
        <v>0</v>
      </c>
      <c r="L34" s="123" t="s">
        <v>31</v>
      </c>
      <c r="M34" s="168"/>
    </row>
    <row r="35" ht="26" customHeight="1" spans="1:13">
      <c r="A35" s="120">
        <v>27</v>
      </c>
      <c r="B35" s="123"/>
      <c r="C35" s="160" t="s">
        <v>67</v>
      </c>
      <c r="D35" s="123" t="s">
        <v>66</v>
      </c>
      <c r="E35" s="121"/>
      <c r="F35" s="152"/>
      <c r="G35" s="129"/>
      <c r="H35" s="126"/>
      <c r="I35" s="129"/>
      <c r="J35" s="126"/>
      <c r="K35" s="125"/>
      <c r="L35" s="123" t="s">
        <v>31</v>
      </c>
      <c r="M35" s="168"/>
    </row>
    <row r="36" ht="26" customHeight="1" spans="1:13">
      <c r="A36" s="120">
        <v>28</v>
      </c>
      <c r="B36" s="123"/>
      <c r="C36" s="160" t="s">
        <v>68</v>
      </c>
      <c r="D36" s="123" t="s">
        <v>66</v>
      </c>
      <c r="E36" s="121"/>
      <c r="F36" s="127"/>
      <c r="G36" s="129"/>
      <c r="H36" s="126"/>
      <c r="I36" s="129"/>
      <c r="J36" s="126"/>
      <c r="K36" s="125"/>
      <c r="L36" s="123" t="s">
        <v>31</v>
      </c>
      <c r="M36" s="168"/>
    </row>
    <row r="37" ht="26" customHeight="1" spans="1:13">
      <c r="A37" s="120">
        <v>29</v>
      </c>
      <c r="B37" s="123" t="s">
        <v>69</v>
      </c>
      <c r="C37" s="122" t="s">
        <v>70</v>
      </c>
      <c r="D37" s="123" t="s">
        <v>29</v>
      </c>
      <c r="E37" s="121" t="s">
        <v>30</v>
      </c>
      <c r="F37" s="128">
        <v>9257483.45</v>
      </c>
      <c r="G37" s="129">
        <f>F37</f>
        <v>9257483.45</v>
      </c>
      <c r="H37" s="126">
        <f>$H$7*1.5%</f>
        <v>0.015</v>
      </c>
      <c r="I37" s="129">
        <f>G37*H37</f>
        <v>138862.25175</v>
      </c>
      <c r="J37" s="130">
        <f>$J$7*0.2%</f>
        <v>0.002</v>
      </c>
      <c r="K37" s="129">
        <f>G37*J37</f>
        <v>18514.9669</v>
      </c>
      <c r="L37" s="123" t="s">
        <v>31</v>
      </c>
      <c r="M37" s="168"/>
    </row>
    <row r="38" s="89" customFormat="1" ht="26" customHeight="1" spans="1:13">
      <c r="A38" s="110" t="s">
        <v>71</v>
      </c>
      <c r="B38" s="111" t="s">
        <v>72</v>
      </c>
      <c r="C38" s="111"/>
      <c r="D38" s="111"/>
      <c r="E38" s="111"/>
      <c r="F38" s="112"/>
      <c r="G38" s="113">
        <f>+SUM(G39:G83)</f>
        <v>425870517.511846</v>
      </c>
      <c r="H38" s="161"/>
      <c r="I38" s="113">
        <f>+SUM(I39:I83)</f>
        <v>2240881.85290923</v>
      </c>
      <c r="J38" s="161"/>
      <c r="K38" s="113">
        <f>+SUM(K39:K83)</f>
        <v>334469.53854335</v>
      </c>
      <c r="L38" s="111"/>
      <c r="M38" s="168"/>
    </row>
    <row r="39" ht="26" customHeight="1" spans="1:13">
      <c r="A39" s="120">
        <v>1</v>
      </c>
      <c r="B39" s="123" t="s">
        <v>73</v>
      </c>
      <c r="C39" s="122" t="s">
        <v>74</v>
      </c>
      <c r="D39" s="123" t="s">
        <v>75</v>
      </c>
      <c r="E39" s="121" t="s">
        <v>76</v>
      </c>
      <c r="F39" s="128">
        <f>36.41*138738</f>
        <v>5051450.58</v>
      </c>
      <c r="G39" s="129">
        <f>F39</f>
        <v>5051450.58</v>
      </c>
      <c r="H39" s="130">
        <f>$H$7*0.5%</f>
        <v>0.005</v>
      </c>
      <c r="I39" s="129">
        <f t="shared" ref="I37:I41" si="0">G39*H39</f>
        <v>25257.2529</v>
      </c>
      <c r="J39" s="130">
        <f>$J$7*0.2%</f>
        <v>0.002</v>
      </c>
      <c r="K39" s="129">
        <f>G39*J39</f>
        <v>10102.90116</v>
      </c>
      <c r="L39" s="123" t="s">
        <v>31</v>
      </c>
      <c r="M39" s="168"/>
    </row>
    <row r="40" ht="26" customHeight="1" spans="1:13">
      <c r="A40" s="120">
        <v>2</v>
      </c>
      <c r="B40" s="123"/>
      <c r="C40" s="122" t="s">
        <v>77</v>
      </c>
      <c r="D40" s="123" t="s">
        <v>75</v>
      </c>
      <c r="E40" s="121" t="s">
        <v>76</v>
      </c>
      <c r="F40" s="128"/>
      <c r="G40" s="129">
        <v>0</v>
      </c>
      <c r="H40" s="130"/>
      <c r="I40" s="129"/>
      <c r="J40" s="130"/>
      <c r="K40" s="129"/>
      <c r="L40" s="123" t="s">
        <v>31</v>
      </c>
      <c r="M40" s="168"/>
    </row>
    <row r="41" ht="26" customHeight="1" spans="1:13">
      <c r="A41" s="120">
        <v>3</v>
      </c>
      <c r="B41" s="123" t="s">
        <v>78</v>
      </c>
      <c r="C41" s="162" t="s">
        <v>79</v>
      </c>
      <c r="D41" s="123" t="s">
        <v>80</v>
      </c>
      <c r="E41" s="121" t="s">
        <v>81</v>
      </c>
      <c r="F41" s="128">
        <f>76100000-30000000</f>
        <v>46100000</v>
      </c>
      <c r="G41" s="129">
        <f>F41</f>
        <v>46100000</v>
      </c>
      <c r="H41" s="126">
        <f>$H$7*0.5%</f>
        <v>0.005</v>
      </c>
      <c r="I41" s="129">
        <f t="shared" si="0"/>
        <v>230500</v>
      </c>
      <c r="J41" s="126">
        <f>$J$7*0%</f>
        <v>0</v>
      </c>
      <c r="K41" s="125">
        <f>G41*J41</f>
        <v>0</v>
      </c>
      <c r="L41" s="123" t="s">
        <v>31</v>
      </c>
      <c r="M41" s="168"/>
    </row>
    <row r="42" ht="26" customHeight="1" spans="1:13">
      <c r="A42" s="120">
        <v>4</v>
      </c>
      <c r="B42" s="123"/>
      <c r="C42" s="162" t="s">
        <v>82</v>
      </c>
      <c r="D42" s="123" t="s">
        <v>80</v>
      </c>
      <c r="E42" s="121" t="s">
        <v>81</v>
      </c>
      <c r="F42" s="128"/>
      <c r="G42" s="129">
        <v>0</v>
      </c>
      <c r="H42" s="126"/>
      <c r="I42" s="129"/>
      <c r="J42" s="126"/>
      <c r="K42" s="125"/>
      <c r="L42" s="123" t="s">
        <v>31</v>
      </c>
      <c r="M42" s="168"/>
    </row>
    <row r="43" ht="26" customHeight="1" spans="1:13">
      <c r="A43" s="120">
        <v>5</v>
      </c>
      <c r="B43" s="123"/>
      <c r="C43" s="122" t="s">
        <v>83</v>
      </c>
      <c r="D43" s="123" t="s">
        <v>80</v>
      </c>
      <c r="E43" s="121" t="s">
        <v>81</v>
      </c>
      <c r="F43" s="128"/>
      <c r="G43" s="129">
        <v>0</v>
      </c>
      <c r="H43" s="126"/>
      <c r="I43" s="129"/>
      <c r="J43" s="126"/>
      <c r="K43" s="125"/>
      <c r="L43" s="123" t="s">
        <v>31</v>
      </c>
      <c r="M43" s="168"/>
    </row>
    <row r="44" ht="26" customHeight="1" spans="1:13">
      <c r="A44" s="120">
        <v>6</v>
      </c>
      <c r="B44" s="123"/>
      <c r="C44" s="122" t="s">
        <v>84</v>
      </c>
      <c r="D44" s="123" t="s">
        <v>80</v>
      </c>
      <c r="E44" s="121" t="s">
        <v>81</v>
      </c>
      <c r="F44" s="128"/>
      <c r="G44" s="129">
        <v>0</v>
      </c>
      <c r="H44" s="126"/>
      <c r="I44" s="129"/>
      <c r="J44" s="126"/>
      <c r="K44" s="125"/>
      <c r="L44" s="123" t="s">
        <v>31</v>
      </c>
      <c r="M44" s="168"/>
    </row>
    <row r="45" ht="26" customHeight="1" spans="1:13">
      <c r="A45" s="120">
        <v>7</v>
      </c>
      <c r="B45" s="123"/>
      <c r="C45" s="122" t="s">
        <v>85</v>
      </c>
      <c r="D45" s="123" t="s">
        <v>80</v>
      </c>
      <c r="E45" s="121" t="s">
        <v>81</v>
      </c>
      <c r="F45" s="128"/>
      <c r="G45" s="129">
        <v>0</v>
      </c>
      <c r="H45" s="126"/>
      <c r="I45" s="129"/>
      <c r="J45" s="126"/>
      <c r="K45" s="125"/>
      <c r="L45" s="123" t="s">
        <v>31</v>
      </c>
      <c r="M45" s="168"/>
    </row>
    <row r="46" ht="26" customHeight="1" spans="1:13">
      <c r="A46" s="120">
        <v>8</v>
      </c>
      <c r="B46" s="123"/>
      <c r="C46" s="122" t="s">
        <v>86</v>
      </c>
      <c r="D46" s="123" t="s">
        <v>80</v>
      </c>
      <c r="E46" s="121" t="s">
        <v>81</v>
      </c>
      <c r="F46" s="128"/>
      <c r="G46" s="129">
        <v>0</v>
      </c>
      <c r="H46" s="126"/>
      <c r="I46" s="129"/>
      <c r="J46" s="126"/>
      <c r="K46" s="125"/>
      <c r="L46" s="123" t="s">
        <v>31</v>
      </c>
      <c r="M46" s="168"/>
    </row>
    <row r="47" ht="26" customHeight="1" spans="1:13">
      <c r="A47" s="120">
        <v>9</v>
      </c>
      <c r="B47" s="123"/>
      <c r="C47" s="122" t="s">
        <v>79</v>
      </c>
      <c r="D47" s="123" t="s">
        <v>75</v>
      </c>
      <c r="E47" s="121" t="s">
        <v>87</v>
      </c>
      <c r="F47" s="128">
        <v>12270000</v>
      </c>
      <c r="G47" s="129">
        <f>F47</f>
        <v>12270000</v>
      </c>
      <c r="H47" s="126">
        <f>$H$7*0.5%</f>
        <v>0.005</v>
      </c>
      <c r="I47" s="129">
        <f>G47*H47</f>
        <v>61350</v>
      </c>
      <c r="J47" s="126">
        <f>$J$7*0.2%</f>
        <v>0.002</v>
      </c>
      <c r="K47" s="125">
        <f>G47*J47</f>
        <v>24540</v>
      </c>
      <c r="L47" s="123" t="s">
        <v>31</v>
      </c>
      <c r="M47" s="168"/>
    </row>
    <row r="48" ht="26" customHeight="1" spans="1:13">
      <c r="A48" s="120">
        <v>10</v>
      </c>
      <c r="B48" s="123"/>
      <c r="C48" s="122" t="s">
        <v>82</v>
      </c>
      <c r="D48" s="123" t="s">
        <v>75</v>
      </c>
      <c r="E48" s="121" t="s">
        <v>87</v>
      </c>
      <c r="F48" s="128"/>
      <c r="G48" s="129">
        <v>0</v>
      </c>
      <c r="H48" s="126"/>
      <c r="I48" s="129"/>
      <c r="J48" s="126"/>
      <c r="K48" s="125"/>
      <c r="L48" s="123" t="s">
        <v>31</v>
      </c>
      <c r="M48" s="168"/>
    </row>
    <row r="49" ht="26" customHeight="1" spans="1:13">
      <c r="A49" s="120">
        <v>11</v>
      </c>
      <c r="B49" s="123"/>
      <c r="C49" s="122" t="s">
        <v>88</v>
      </c>
      <c r="D49" s="123" t="s">
        <v>75</v>
      </c>
      <c r="E49" s="121" t="s">
        <v>87</v>
      </c>
      <c r="F49" s="128"/>
      <c r="G49" s="129">
        <v>0</v>
      </c>
      <c r="H49" s="126"/>
      <c r="I49" s="129"/>
      <c r="J49" s="126"/>
      <c r="K49" s="125"/>
      <c r="L49" s="123" t="s">
        <v>31</v>
      </c>
      <c r="M49" s="168"/>
    </row>
    <row r="50" ht="26" customHeight="1" spans="1:13">
      <c r="A50" s="120">
        <v>12</v>
      </c>
      <c r="B50" s="123"/>
      <c r="C50" s="122" t="s">
        <v>89</v>
      </c>
      <c r="D50" s="123" t="s">
        <v>75</v>
      </c>
      <c r="E50" s="121" t="s">
        <v>87</v>
      </c>
      <c r="F50" s="128"/>
      <c r="G50" s="129">
        <v>0</v>
      </c>
      <c r="H50" s="126"/>
      <c r="I50" s="129"/>
      <c r="J50" s="126"/>
      <c r="K50" s="125"/>
      <c r="L50" s="123" t="s">
        <v>31</v>
      </c>
      <c r="M50" s="168"/>
    </row>
    <row r="51" ht="26" customHeight="1" spans="1:13">
      <c r="A51" s="120">
        <v>13</v>
      </c>
      <c r="B51" s="123" t="s">
        <v>90</v>
      </c>
      <c r="C51" s="122" t="s">
        <v>91</v>
      </c>
      <c r="D51" s="123" t="s">
        <v>75</v>
      </c>
      <c r="E51" s="121" t="s">
        <v>92</v>
      </c>
      <c r="F51" s="148">
        <v>49423696.2569876</v>
      </c>
      <c r="G51" s="125">
        <f>F51</f>
        <v>49423696.2569876</v>
      </c>
      <c r="H51" s="126">
        <f>$H$7*0.5%</f>
        <v>0.005</v>
      </c>
      <c r="I51" s="125">
        <f>G51*H51</f>
        <v>247118.481284938</v>
      </c>
      <c r="J51" s="126">
        <f>$J$7*0%</f>
        <v>0</v>
      </c>
      <c r="K51" s="125">
        <f>G51*J51</f>
        <v>0</v>
      </c>
      <c r="L51" s="123" t="s">
        <v>93</v>
      </c>
      <c r="M51" s="168"/>
    </row>
    <row r="52" ht="26" customHeight="1" spans="1:13">
      <c r="A52" s="120">
        <v>14</v>
      </c>
      <c r="B52" s="123"/>
      <c r="C52" s="122" t="s">
        <v>94</v>
      </c>
      <c r="D52" s="123" t="s">
        <v>75</v>
      </c>
      <c r="E52" s="121" t="s">
        <v>92</v>
      </c>
      <c r="F52" s="163"/>
      <c r="G52" s="125">
        <v>0</v>
      </c>
      <c r="H52" s="126"/>
      <c r="I52" s="125"/>
      <c r="J52" s="126"/>
      <c r="K52" s="125"/>
      <c r="L52" s="123" t="s">
        <v>93</v>
      </c>
      <c r="M52" s="168"/>
    </row>
    <row r="53" ht="26" customHeight="1" spans="1:13">
      <c r="A53" s="120">
        <v>15</v>
      </c>
      <c r="B53" s="123"/>
      <c r="C53" s="122" t="s">
        <v>95</v>
      </c>
      <c r="D53" s="123" t="s">
        <v>75</v>
      </c>
      <c r="E53" s="121" t="s">
        <v>92</v>
      </c>
      <c r="F53" s="151"/>
      <c r="G53" s="125">
        <v>0</v>
      </c>
      <c r="H53" s="126"/>
      <c r="I53" s="125"/>
      <c r="J53" s="126"/>
      <c r="K53" s="125"/>
      <c r="L53" s="123" t="s">
        <v>93</v>
      </c>
      <c r="M53" s="168"/>
    </row>
    <row r="54" ht="26" customHeight="1" spans="1:13">
      <c r="A54" s="120">
        <v>16</v>
      </c>
      <c r="B54" s="123"/>
      <c r="C54" s="122" t="s">
        <v>96</v>
      </c>
      <c r="D54" s="121" t="s">
        <v>75</v>
      </c>
      <c r="E54" s="121" t="s">
        <v>87</v>
      </c>
      <c r="F54" s="137">
        <v>149913318.691675</v>
      </c>
      <c r="G54" s="125">
        <f>F54</f>
        <v>149913318.691675</v>
      </c>
      <c r="H54" s="126">
        <f>$H$7*0.5%</f>
        <v>0.005</v>
      </c>
      <c r="I54" s="125">
        <f>G54*H54</f>
        <v>749566.593458375</v>
      </c>
      <c r="J54" s="126">
        <f>$J$7*0.2%</f>
        <v>0.002</v>
      </c>
      <c r="K54" s="125">
        <f>G54*J54</f>
        <v>299826.63738335</v>
      </c>
      <c r="L54" s="123" t="s">
        <v>93</v>
      </c>
      <c r="M54" s="168"/>
    </row>
    <row r="55" ht="26" customHeight="1" spans="1:13">
      <c r="A55" s="120">
        <v>17</v>
      </c>
      <c r="B55" s="123"/>
      <c r="C55" s="122" t="s">
        <v>97</v>
      </c>
      <c r="D55" s="121" t="s">
        <v>75</v>
      </c>
      <c r="E55" s="121" t="s">
        <v>87</v>
      </c>
      <c r="F55" s="137"/>
      <c r="G55" s="125">
        <v>0</v>
      </c>
      <c r="H55" s="126"/>
      <c r="I55" s="125"/>
      <c r="J55" s="126"/>
      <c r="K55" s="125"/>
      <c r="L55" s="123" t="s">
        <v>93</v>
      </c>
      <c r="M55" s="168"/>
    </row>
    <row r="56" ht="26" customHeight="1" spans="1:13">
      <c r="A56" s="120">
        <v>18</v>
      </c>
      <c r="B56" s="123"/>
      <c r="C56" s="122" t="s">
        <v>98</v>
      </c>
      <c r="D56" s="123" t="s">
        <v>75</v>
      </c>
      <c r="E56" s="121" t="s">
        <v>87</v>
      </c>
      <c r="F56" s="137"/>
      <c r="G56" s="125">
        <v>0</v>
      </c>
      <c r="H56" s="126"/>
      <c r="I56" s="125"/>
      <c r="J56" s="126"/>
      <c r="K56" s="125"/>
      <c r="L56" s="123" t="s">
        <v>93</v>
      </c>
      <c r="M56" s="168"/>
    </row>
    <row r="57" ht="26" customHeight="1" spans="1:13">
      <c r="A57" s="120">
        <v>19</v>
      </c>
      <c r="B57" s="123"/>
      <c r="C57" s="122" t="s">
        <v>99</v>
      </c>
      <c r="D57" s="123" t="s">
        <v>75</v>
      </c>
      <c r="E57" s="121" t="s">
        <v>87</v>
      </c>
      <c r="F57" s="137"/>
      <c r="G57" s="125">
        <v>0</v>
      </c>
      <c r="H57" s="126"/>
      <c r="I57" s="125"/>
      <c r="J57" s="126"/>
      <c r="K57" s="125"/>
      <c r="L57" s="123" t="s">
        <v>93</v>
      </c>
      <c r="M57" s="168"/>
    </row>
    <row r="58" ht="26" customHeight="1" spans="1:13">
      <c r="A58" s="120">
        <v>20</v>
      </c>
      <c r="B58" s="123"/>
      <c r="C58" s="122" t="s">
        <v>100</v>
      </c>
      <c r="D58" s="123" t="s">
        <v>75</v>
      </c>
      <c r="E58" s="121" t="s">
        <v>87</v>
      </c>
      <c r="F58" s="137"/>
      <c r="G58" s="125">
        <v>0</v>
      </c>
      <c r="H58" s="126"/>
      <c r="I58" s="125"/>
      <c r="J58" s="126"/>
      <c r="K58" s="125"/>
      <c r="L58" s="123" t="s">
        <v>93</v>
      </c>
      <c r="M58" s="168"/>
    </row>
    <row r="59" ht="26" customHeight="1" spans="1:13">
      <c r="A59" s="120">
        <v>21</v>
      </c>
      <c r="B59" s="123"/>
      <c r="C59" s="122" t="s">
        <v>101</v>
      </c>
      <c r="D59" s="123" t="s">
        <v>75</v>
      </c>
      <c r="E59" s="121" t="s">
        <v>81</v>
      </c>
      <c r="F59" s="137"/>
      <c r="G59" s="125">
        <v>0</v>
      </c>
      <c r="H59" s="126"/>
      <c r="I59" s="125"/>
      <c r="J59" s="126"/>
      <c r="K59" s="125"/>
      <c r="L59" s="123" t="s">
        <v>93</v>
      </c>
      <c r="M59" s="168"/>
    </row>
    <row r="60" ht="26" customHeight="1" spans="1:13">
      <c r="A60" s="120">
        <v>22</v>
      </c>
      <c r="B60" s="123"/>
      <c r="C60" s="122" t="s">
        <v>102</v>
      </c>
      <c r="D60" s="121" t="s">
        <v>75</v>
      </c>
      <c r="E60" s="121" t="s">
        <v>87</v>
      </c>
      <c r="F60" s="137"/>
      <c r="G60" s="125">
        <v>0</v>
      </c>
      <c r="H60" s="126"/>
      <c r="I60" s="125"/>
      <c r="J60" s="126"/>
      <c r="K60" s="125"/>
      <c r="L60" s="123" t="s">
        <v>93</v>
      </c>
      <c r="M60" s="168"/>
    </row>
    <row r="61" ht="26" customHeight="1" spans="1:13">
      <c r="A61" s="120">
        <v>23</v>
      </c>
      <c r="B61" s="123"/>
      <c r="C61" s="122" t="s">
        <v>103</v>
      </c>
      <c r="D61" s="123" t="s">
        <v>75</v>
      </c>
      <c r="E61" s="121" t="s">
        <v>87</v>
      </c>
      <c r="F61" s="137">
        <f>144028813.653183+218171.4</f>
        <v>144246985.053183</v>
      </c>
      <c r="G61" s="125">
        <f>F61</f>
        <v>144246985.053183</v>
      </c>
      <c r="H61" s="126">
        <f>$H$7*0.5%</f>
        <v>0.005</v>
      </c>
      <c r="I61" s="125">
        <f>G61*H61</f>
        <v>721234.925265915</v>
      </c>
      <c r="J61" s="126">
        <f>$J$7*0%</f>
        <v>0</v>
      </c>
      <c r="K61" s="125">
        <f>G61*J61</f>
        <v>0</v>
      </c>
      <c r="L61" s="123" t="s">
        <v>93</v>
      </c>
      <c r="M61" s="168"/>
    </row>
    <row r="62" ht="30" customHeight="1" spans="1:13">
      <c r="A62" s="120">
        <v>24</v>
      </c>
      <c r="B62" s="123"/>
      <c r="C62" s="122" t="s">
        <v>104</v>
      </c>
      <c r="D62" s="123" t="s">
        <v>75</v>
      </c>
      <c r="E62" s="121" t="s">
        <v>87</v>
      </c>
      <c r="F62" s="137"/>
      <c r="G62" s="125">
        <v>0</v>
      </c>
      <c r="H62" s="126"/>
      <c r="I62" s="125"/>
      <c r="J62" s="126"/>
      <c r="K62" s="125"/>
      <c r="L62" s="123" t="s">
        <v>93</v>
      </c>
      <c r="M62" s="168"/>
    </row>
    <row r="63" ht="30" customHeight="1" spans="1:13">
      <c r="A63" s="120">
        <v>25</v>
      </c>
      <c r="B63" s="123"/>
      <c r="C63" s="122" t="s">
        <v>105</v>
      </c>
      <c r="D63" s="123" t="s">
        <v>75</v>
      </c>
      <c r="E63" s="121" t="s">
        <v>87</v>
      </c>
      <c r="F63" s="137"/>
      <c r="G63" s="125">
        <v>0</v>
      </c>
      <c r="H63" s="126"/>
      <c r="I63" s="125"/>
      <c r="J63" s="126"/>
      <c r="K63" s="125"/>
      <c r="L63" s="123" t="s">
        <v>93</v>
      </c>
      <c r="M63" s="168"/>
    </row>
    <row r="64" ht="26" customHeight="1" spans="1:13">
      <c r="A64" s="120">
        <v>26</v>
      </c>
      <c r="B64" s="123"/>
      <c r="C64" s="122" t="s">
        <v>106</v>
      </c>
      <c r="D64" s="123" t="s">
        <v>75</v>
      </c>
      <c r="E64" s="121" t="s">
        <v>87</v>
      </c>
      <c r="F64" s="137"/>
      <c r="G64" s="125">
        <v>0</v>
      </c>
      <c r="H64" s="126"/>
      <c r="I64" s="125"/>
      <c r="J64" s="126"/>
      <c r="K64" s="125"/>
      <c r="L64" s="123" t="s">
        <v>93</v>
      </c>
      <c r="M64" s="168"/>
    </row>
    <row r="65" ht="26" customHeight="1" spans="1:13">
      <c r="A65" s="120">
        <v>27</v>
      </c>
      <c r="B65" s="123"/>
      <c r="C65" s="122" t="s">
        <v>107</v>
      </c>
      <c r="D65" s="123" t="s">
        <v>75</v>
      </c>
      <c r="E65" s="121" t="s">
        <v>87</v>
      </c>
      <c r="F65" s="137"/>
      <c r="G65" s="125">
        <v>0</v>
      </c>
      <c r="H65" s="126"/>
      <c r="I65" s="125"/>
      <c r="J65" s="126"/>
      <c r="K65" s="125"/>
      <c r="L65" s="123" t="s">
        <v>93</v>
      </c>
      <c r="M65" s="168"/>
    </row>
    <row r="66" ht="26" customHeight="1" spans="1:13">
      <c r="A66" s="120">
        <v>28</v>
      </c>
      <c r="B66" s="123"/>
      <c r="C66" s="122" t="s">
        <v>108</v>
      </c>
      <c r="D66" s="123" t="s">
        <v>80</v>
      </c>
      <c r="E66" s="121" t="s">
        <v>81</v>
      </c>
      <c r="F66" s="137"/>
      <c r="G66" s="125">
        <v>0</v>
      </c>
      <c r="H66" s="126"/>
      <c r="I66" s="125"/>
      <c r="J66" s="126"/>
      <c r="K66" s="125"/>
      <c r="L66" s="123" t="s">
        <v>93</v>
      </c>
      <c r="M66" s="168"/>
    </row>
    <row r="67" ht="26" customHeight="1" spans="1:13">
      <c r="A67" s="120">
        <v>29</v>
      </c>
      <c r="B67" s="123"/>
      <c r="C67" s="122" t="s">
        <v>109</v>
      </c>
      <c r="D67" s="123" t="s">
        <v>80</v>
      </c>
      <c r="E67" s="121" t="s">
        <v>81</v>
      </c>
      <c r="F67" s="137"/>
      <c r="G67" s="125">
        <v>0</v>
      </c>
      <c r="H67" s="126"/>
      <c r="I67" s="125"/>
      <c r="J67" s="126"/>
      <c r="K67" s="125"/>
      <c r="L67" s="123" t="s">
        <v>93</v>
      </c>
      <c r="M67" s="168"/>
    </row>
    <row r="68" ht="26" customHeight="1" spans="1:13">
      <c r="A68" s="120">
        <v>30</v>
      </c>
      <c r="B68" s="123"/>
      <c r="C68" s="122" t="s">
        <v>110</v>
      </c>
      <c r="D68" s="123" t="s">
        <v>80</v>
      </c>
      <c r="E68" s="121" t="s">
        <v>81</v>
      </c>
      <c r="F68" s="137"/>
      <c r="G68" s="125">
        <v>0</v>
      </c>
      <c r="H68" s="126"/>
      <c r="I68" s="125"/>
      <c r="J68" s="126"/>
      <c r="K68" s="125"/>
      <c r="L68" s="123" t="s">
        <v>93</v>
      </c>
      <c r="M68" s="168"/>
    </row>
    <row r="69" ht="26" customHeight="1" spans="1:13">
      <c r="A69" s="120">
        <v>31</v>
      </c>
      <c r="B69" s="123"/>
      <c r="C69" s="122" t="s">
        <v>111</v>
      </c>
      <c r="D69" s="123" t="s">
        <v>80</v>
      </c>
      <c r="E69" s="121" t="s">
        <v>81</v>
      </c>
      <c r="F69" s="137"/>
      <c r="G69" s="125">
        <v>0</v>
      </c>
      <c r="H69" s="126"/>
      <c r="I69" s="125"/>
      <c r="J69" s="126"/>
      <c r="K69" s="125"/>
      <c r="L69" s="123" t="s">
        <v>93</v>
      </c>
      <c r="M69" s="168"/>
    </row>
    <row r="70" ht="26" customHeight="1" spans="1:13">
      <c r="A70" s="120">
        <v>32</v>
      </c>
      <c r="B70" s="123"/>
      <c r="C70" s="122" t="s">
        <v>112</v>
      </c>
      <c r="D70" s="123" t="s">
        <v>80</v>
      </c>
      <c r="E70" s="121" t="s">
        <v>81</v>
      </c>
      <c r="F70" s="137"/>
      <c r="G70" s="125">
        <v>0</v>
      </c>
      <c r="H70" s="126"/>
      <c r="I70" s="125"/>
      <c r="J70" s="126"/>
      <c r="K70" s="125"/>
      <c r="L70" s="123" t="s">
        <v>93</v>
      </c>
      <c r="M70" s="168"/>
    </row>
    <row r="71" ht="26" customHeight="1" spans="1:13">
      <c r="A71" s="120">
        <v>33</v>
      </c>
      <c r="B71" s="123"/>
      <c r="C71" s="122" t="s">
        <v>113</v>
      </c>
      <c r="D71" s="123" t="s">
        <v>80</v>
      </c>
      <c r="E71" s="121" t="s">
        <v>81</v>
      </c>
      <c r="F71" s="137"/>
      <c r="G71" s="125">
        <v>0</v>
      </c>
      <c r="H71" s="126"/>
      <c r="I71" s="125"/>
      <c r="J71" s="126"/>
      <c r="K71" s="125"/>
      <c r="L71" s="123" t="s">
        <v>93</v>
      </c>
      <c r="M71" s="168"/>
    </row>
    <row r="72" ht="26" customHeight="1" spans="1:13">
      <c r="A72" s="120">
        <v>34</v>
      </c>
      <c r="B72" s="123"/>
      <c r="C72" s="122" t="s">
        <v>114</v>
      </c>
      <c r="D72" s="123" t="s">
        <v>80</v>
      </c>
      <c r="E72" s="121" t="s">
        <v>81</v>
      </c>
      <c r="F72" s="137"/>
      <c r="G72" s="125">
        <v>0</v>
      </c>
      <c r="H72" s="126"/>
      <c r="I72" s="125"/>
      <c r="J72" s="126"/>
      <c r="K72" s="125"/>
      <c r="L72" s="123" t="s">
        <v>93</v>
      </c>
      <c r="M72" s="168"/>
    </row>
    <row r="73" ht="26" customHeight="1" spans="1:13">
      <c r="A73" s="120">
        <v>35</v>
      </c>
      <c r="B73" s="123"/>
      <c r="C73" s="122" t="s">
        <v>115</v>
      </c>
      <c r="D73" s="123" t="s">
        <v>80</v>
      </c>
      <c r="E73" s="121" t="s">
        <v>81</v>
      </c>
      <c r="F73" s="137"/>
      <c r="G73" s="125">
        <v>0</v>
      </c>
      <c r="H73" s="126"/>
      <c r="I73" s="125"/>
      <c r="J73" s="126"/>
      <c r="K73" s="125"/>
      <c r="L73" s="123" t="s">
        <v>93</v>
      </c>
      <c r="M73" s="168"/>
    </row>
    <row r="74" ht="26" customHeight="1" spans="1:13">
      <c r="A74" s="120">
        <v>36</v>
      </c>
      <c r="B74" s="123"/>
      <c r="C74" s="122" t="s">
        <v>116</v>
      </c>
      <c r="D74" s="123" t="s">
        <v>80</v>
      </c>
      <c r="E74" s="121" t="s">
        <v>81</v>
      </c>
      <c r="F74" s="137"/>
      <c r="G74" s="125">
        <v>0</v>
      </c>
      <c r="H74" s="126"/>
      <c r="I74" s="125"/>
      <c r="J74" s="126"/>
      <c r="K74" s="125"/>
      <c r="L74" s="123" t="s">
        <v>93</v>
      </c>
      <c r="M74" s="168"/>
    </row>
    <row r="75" ht="26" customHeight="1" spans="1:13">
      <c r="A75" s="120">
        <v>37</v>
      </c>
      <c r="B75" s="123"/>
      <c r="C75" s="122" t="s">
        <v>79</v>
      </c>
      <c r="D75" s="123" t="s">
        <v>80</v>
      </c>
      <c r="E75" s="121" t="s">
        <v>81</v>
      </c>
      <c r="F75" s="137"/>
      <c r="G75" s="125">
        <v>0</v>
      </c>
      <c r="H75" s="126"/>
      <c r="I75" s="125"/>
      <c r="J75" s="126"/>
      <c r="K75" s="125"/>
      <c r="L75" s="123" t="s">
        <v>93</v>
      </c>
      <c r="M75" s="168"/>
    </row>
    <row r="76" ht="26" customHeight="1" spans="1:13">
      <c r="A76" s="120">
        <v>38</v>
      </c>
      <c r="B76" s="131" t="s">
        <v>117</v>
      </c>
      <c r="C76" s="122" t="s">
        <v>118</v>
      </c>
      <c r="D76" s="123" t="s">
        <v>80</v>
      </c>
      <c r="E76" s="121" t="s">
        <v>81</v>
      </c>
      <c r="F76" s="128">
        <f>20*138738</f>
        <v>2774760</v>
      </c>
      <c r="G76" s="129">
        <f>F76</f>
        <v>2774760</v>
      </c>
      <c r="H76" s="126">
        <f>$H$7*0.5%</f>
        <v>0.005</v>
      </c>
      <c r="I76" s="129">
        <f>G76*H76</f>
        <v>13873.8</v>
      </c>
      <c r="J76" s="126">
        <f>$J$7*0%</f>
        <v>0</v>
      </c>
      <c r="K76" s="125">
        <f>G76*J76</f>
        <v>0</v>
      </c>
      <c r="L76" s="123" t="s">
        <v>93</v>
      </c>
      <c r="M76" s="168"/>
    </row>
    <row r="77" ht="26" customHeight="1" spans="1:13">
      <c r="A77" s="120">
        <v>39</v>
      </c>
      <c r="B77" s="173"/>
      <c r="C77" s="122" t="s">
        <v>119</v>
      </c>
      <c r="D77" s="123" t="s">
        <v>75</v>
      </c>
      <c r="E77" s="121" t="s">
        <v>81</v>
      </c>
      <c r="F77" s="128"/>
      <c r="G77" s="125">
        <v>0</v>
      </c>
      <c r="H77" s="126"/>
      <c r="I77" s="125"/>
      <c r="J77" s="126"/>
      <c r="K77" s="125"/>
      <c r="L77" s="123" t="s">
        <v>93</v>
      </c>
      <c r="M77" s="168"/>
    </row>
    <row r="78" ht="26" customHeight="1" spans="1:13">
      <c r="A78" s="120">
        <v>40</v>
      </c>
      <c r="B78" s="173"/>
      <c r="C78" s="122" t="s">
        <v>120</v>
      </c>
      <c r="D78" s="123" t="s">
        <v>80</v>
      </c>
      <c r="E78" s="121" t="s">
        <v>81</v>
      </c>
      <c r="F78" s="128"/>
      <c r="G78" s="129">
        <v>0</v>
      </c>
      <c r="H78" s="126"/>
      <c r="I78" s="129"/>
      <c r="J78" s="126"/>
      <c r="K78" s="125"/>
      <c r="L78" s="123" t="s">
        <v>93</v>
      </c>
      <c r="M78" s="168"/>
    </row>
    <row r="79" ht="26" customHeight="1" spans="1:13">
      <c r="A79" s="120">
        <v>41</v>
      </c>
      <c r="B79" s="173"/>
      <c r="C79" s="122" t="s">
        <v>112</v>
      </c>
      <c r="D79" s="123" t="s">
        <v>80</v>
      </c>
      <c r="E79" s="121" t="s">
        <v>81</v>
      </c>
      <c r="F79" s="128"/>
      <c r="G79" s="129"/>
      <c r="H79" s="126"/>
      <c r="I79" s="129"/>
      <c r="J79" s="126"/>
      <c r="K79" s="125"/>
      <c r="L79" s="123" t="s">
        <v>93</v>
      </c>
      <c r="M79" s="168"/>
    </row>
    <row r="80" ht="26" customHeight="1" spans="1:13">
      <c r="A80" s="120">
        <v>42</v>
      </c>
      <c r="B80" s="173"/>
      <c r="C80" s="122" t="s">
        <v>113</v>
      </c>
      <c r="D80" s="123" t="s">
        <v>80</v>
      </c>
      <c r="E80" s="121" t="s">
        <v>81</v>
      </c>
      <c r="F80" s="128"/>
      <c r="G80" s="129"/>
      <c r="H80" s="126"/>
      <c r="I80" s="129"/>
      <c r="J80" s="126"/>
      <c r="K80" s="125"/>
      <c r="L80" s="123" t="s">
        <v>93</v>
      </c>
      <c r="M80" s="168"/>
    </row>
    <row r="81" ht="26" customHeight="1" spans="1:13">
      <c r="A81" s="120">
        <v>43</v>
      </c>
      <c r="B81" s="173"/>
      <c r="C81" s="122" t="s">
        <v>121</v>
      </c>
      <c r="D81" s="123" t="s">
        <v>80</v>
      </c>
      <c r="E81" s="121" t="s">
        <v>81</v>
      </c>
      <c r="F81" s="128"/>
      <c r="G81" s="129">
        <v>0</v>
      </c>
      <c r="H81" s="126"/>
      <c r="I81" s="129"/>
      <c r="J81" s="126"/>
      <c r="K81" s="125"/>
      <c r="L81" s="123" t="s">
        <v>93</v>
      </c>
      <c r="M81" s="168"/>
    </row>
    <row r="82" customFormat="1" ht="26" customHeight="1" spans="1:14">
      <c r="A82" s="120">
        <v>44</v>
      </c>
      <c r="B82" s="134"/>
      <c r="C82" s="122" t="s">
        <v>122</v>
      </c>
      <c r="D82" s="123" t="s">
        <v>80</v>
      </c>
      <c r="E82" s="121" t="s">
        <v>81</v>
      </c>
      <c r="F82" s="174">
        <f>80*138738-1500000</f>
        <v>9599040</v>
      </c>
      <c r="G82" s="129">
        <f>F82</f>
        <v>9599040</v>
      </c>
      <c r="H82" s="126">
        <f>$H$7*2%</f>
        <v>0.02</v>
      </c>
      <c r="I82" s="129">
        <f>G82*H82</f>
        <v>191980.8</v>
      </c>
      <c r="J82" s="130">
        <f>$J$7*0%</f>
        <v>0</v>
      </c>
      <c r="K82" s="129">
        <f>G82*J82</f>
        <v>0</v>
      </c>
      <c r="L82" s="123" t="s">
        <v>93</v>
      </c>
      <c r="M82" s="168"/>
      <c r="N82" s="97"/>
    </row>
    <row r="83" s="88" customFormat="1" ht="26" customHeight="1" spans="1:14">
      <c r="A83" s="120">
        <v>45</v>
      </c>
      <c r="B83" s="123" t="s">
        <v>123</v>
      </c>
      <c r="C83" s="122" t="s">
        <v>124</v>
      </c>
      <c r="D83" s="123" t="s">
        <v>80</v>
      </c>
      <c r="E83" s="121" t="s">
        <v>81</v>
      </c>
      <c r="F83" s="128">
        <v>6491266.93</v>
      </c>
      <c r="G83" s="129">
        <f>F83</f>
        <v>6491266.93</v>
      </c>
      <c r="H83" s="126">
        <f>$H$7*0%</f>
        <v>0</v>
      </c>
      <c r="I83" s="129">
        <f>G83*H83</f>
        <v>0</v>
      </c>
      <c r="J83" s="130">
        <f>$J$7*0%</f>
        <v>0</v>
      </c>
      <c r="K83" s="129">
        <f>G83*J83</f>
        <v>0</v>
      </c>
      <c r="L83" s="123" t="s">
        <v>31</v>
      </c>
      <c r="M83" s="168"/>
      <c r="N83" s="97"/>
    </row>
    <row r="84" s="92" customFormat="1" ht="26" customHeight="1" spans="1:12">
      <c r="A84" s="110" t="s">
        <v>125</v>
      </c>
      <c r="B84" s="111" t="s">
        <v>126</v>
      </c>
      <c r="C84" s="175"/>
      <c r="D84" s="111"/>
      <c r="E84" s="167"/>
      <c r="F84" s="176"/>
      <c r="G84" s="113">
        <f>G38+G8</f>
        <v>718231161.254321</v>
      </c>
      <c r="H84" s="161"/>
      <c r="I84" s="113">
        <f>I38+I8</f>
        <v>7585569.23434636</v>
      </c>
      <c r="J84" s="166"/>
      <c r="K84" s="113">
        <f>K38+K8</f>
        <v>2221991.12755833</v>
      </c>
      <c r="L84" s="111"/>
    </row>
    <row r="85" s="92" customFormat="1" ht="26" customHeight="1" spans="1:12">
      <c r="A85" s="177" t="s">
        <v>127</v>
      </c>
      <c r="B85" s="178" t="s">
        <v>128</v>
      </c>
      <c r="C85" s="179">
        <v>139105</v>
      </c>
      <c r="D85" s="180" t="s">
        <v>129</v>
      </c>
      <c r="E85" s="181"/>
      <c r="F85" s="182"/>
      <c r="G85" s="183" t="s">
        <v>21</v>
      </c>
      <c r="H85" s="184" t="s">
        <v>130</v>
      </c>
      <c r="I85" s="187">
        <f>I84/C85</f>
        <v>54.5312478656149</v>
      </c>
      <c r="J85" s="188" t="s">
        <v>131</v>
      </c>
      <c r="K85" s="188"/>
      <c r="L85" s="178"/>
    </row>
    <row r="96" spans="5:6">
      <c r="E96" s="185"/>
      <c r="F96" s="186"/>
    </row>
  </sheetData>
  <sheetProtection algorithmName="SHA-512" hashValue="4tar+yF6Ss916Yf1BC5LS69cAVb7zNjDAacWPfebAzcz576PjlJEOubXHE0WGYpQjVmZiUs7FIi1dJkGxOJzfg==" saltValue="lMjILammxjK3SekHdX9Cjg==" spinCount="100000" sheet="1" formatCells="0" formatRows="0" autoFilter="0" pivotTables="0" objects="1"/>
  <mergeCells count="130">
    <mergeCell ref="A2:L2"/>
    <mergeCell ref="B3:L3"/>
    <mergeCell ref="E4:G4"/>
    <mergeCell ref="H4:I4"/>
    <mergeCell ref="J4:K4"/>
    <mergeCell ref="E6:G6"/>
    <mergeCell ref="H7:I7"/>
    <mergeCell ref="J7:K7"/>
    <mergeCell ref="B8:C8"/>
    <mergeCell ref="B38:C38"/>
    <mergeCell ref="D85:E85"/>
    <mergeCell ref="A4:A6"/>
    <mergeCell ref="B4:B6"/>
    <mergeCell ref="B9:B13"/>
    <mergeCell ref="B15:B16"/>
    <mergeCell ref="B17:B20"/>
    <mergeCell ref="B21:B22"/>
    <mergeCell ref="B23:B28"/>
    <mergeCell ref="B29:B30"/>
    <mergeCell ref="B32:B33"/>
    <mergeCell ref="B34:B36"/>
    <mergeCell ref="B39:B40"/>
    <mergeCell ref="B41:B50"/>
    <mergeCell ref="B51:B75"/>
    <mergeCell ref="B76:B82"/>
    <mergeCell ref="C4:C6"/>
    <mergeCell ref="D4:D6"/>
    <mergeCell ref="E9:E13"/>
    <mergeCell ref="E15:E16"/>
    <mergeCell ref="E17:E19"/>
    <mergeCell ref="E21:E22"/>
    <mergeCell ref="E23:E28"/>
    <mergeCell ref="E29:E30"/>
    <mergeCell ref="E34:E36"/>
    <mergeCell ref="F9:F10"/>
    <mergeCell ref="F15:F16"/>
    <mergeCell ref="F17:F19"/>
    <mergeCell ref="F21:F22"/>
    <mergeCell ref="F23:F28"/>
    <mergeCell ref="F29:F30"/>
    <mergeCell ref="F34:F36"/>
    <mergeCell ref="F39:F40"/>
    <mergeCell ref="F41:F46"/>
    <mergeCell ref="F47:F50"/>
    <mergeCell ref="F51:F53"/>
    <mergeCell ref="F54:F60"/>
    <mergeCell ref="F61:F75"/>
    <mergeCell ref="F76:F81"/>
    <mergeCell ref="G9:G13"/>
    <mergeCell ref="G15:G16"/>
    <mergeCell ref="G17:G20"/>
    <mergeCell ref="G21:G22"/>
    <mergeCell ref="G23:G25"/>
    <mergeCell ref="G26:G28"/>
    <mergeCell ref="G29:G30"/>
    <mergeCell ref="G32:G33"/>
    <mergeCell ref="G34:G36"/>
    <mergeCell ref="G39:G40"/>
    <mergeCell ref="G41:G46"/>
    <mergeCell ref="G47:G50"/>
    <mergeCell ref="G51:G53"/>
    <mergeCell ref="G54:G60"/>
    <mergeCell ref="G61:G75"/>
    <mergeCell ref="G76:G81"/>
    <mergeCell ref="H9:H13"/>
    <mergeCell ref="H15:H16"/>
    <mergeCell ref="H17:H20"/>
    <mergeCell ref="H21:H22"/>
    <mergeCell ref="H23:H25"/>
    <mergeCell ref="H26:H28"/>
    <mergeCell ref="H29:H30"/>
    <mergeCell ref="H32:H33"/>
    <mergeCell ref="H34:H36"/>
    <mergeCell ref="H39:H40"/>
    <mergeCell ref="H41:H46"/>
    <mergeCell ref="H47:H50"/>
    <mergeCell ref="H51:H53"/>
    <mergeCell ref="H54:H60"/>
    <mergeCell ref="H61:H75"/>
    <mergeCell ref="H76:H81"/>
    <mergeCell ref="I9:I13"/>
    <mergeCell ref="I15:I16"/>
    <mergeCell ref="I17:I20"/>
    <mergeCell ref="I21:I22"/>
    <mergeCell ref="I23:I25"/>
    <mergeCell ref="I26:I28"/>
    <mergeCell ref="I29:I30"/>
    <mergeCell ref="I32:I33"/>
    <mergeCell ref="I34:I36"/>
    <mergeCell ref="I39:I40"/>
    <mergeCell ref="I41:I46"/>
    <mergeCell ref="I47:I50"/>
    <mergeCell ref="I51:I53"/>
    <mergeCell ref="I54:I60"/>
    <mergeCell ref="I61:I75"/>
    <mergeCell ref="I76:I81"/>
    <mergeCell ref="J9:J13"/>
    <mergeCell ref="J15:J16"/>
    <mergeCell ref="J17:J20"/>
    <mergeCell ref="J21:J22"/>
    <mergeCell ref="J23:J25"/>
    <mergeCell ref="J26:J28"/>
    <mergeCell ref="J29:J30"/>
    <mergeCell ref="J32:J33"/>
    <mergeCell ref="J34:J36"/>
    <mergeCell ref="J39:J40"/>
    <mergeCell ref="J41:J46"/>
    <mergeCell ref="J47:J50"/>
    <mergeCell ref="J51:J53"/>
    <mergeCell ref="J54:J60"/>
    <mergeCell ref="J61:J75"/>
    <mergeCell ref="J76:J81"/>
    <mergeCell ref="K9:K13"/>
    <mergeCell ref="K15:K16"/>
    <mergeCell ref="K17:K20"/>
    <mergeCell ref="K21:K22"/>
    <mergeCell ref="K23:K25"/>
    <mergeCell ref="K26:K28"/>
    <mergeCell ref="K29:K30"/>
    <mergeCell ref="K32:K33"/>
    <mergeCell ref="K34:K36"/>
    <mergeCell ref="K39:K40"/>
    <mergeCell ref="K41:K46"/>
    <mergeCell ref="K47:K50"/>
    <mergeCell ref="K51:K53"/>
    <mergeCell ref="K54:K60"/>
    <mergeCell ref="K61:K75"/>
    <mergeCell ref="K76:K81"/>
    <mergeCell ref="L4:L6"/>
    <mergeCell ref="L15:L16"/>
  </mergeCells>
  <dataValidations count="1">
    <dataValidation type="decimal" operator="lessThanOrEqual" allowBlank="1" showInputMessage="1" showErrorMessage="1" error="投标浮动率不得＞100%；" prompt="投标浮动率不得＞100%；" sqref="H7:K7">
      <formula1>1</formula1>
    </dataValidation>
  </dataValidations>
  <pageMargins left="0.314583333333333" right="0.314583333333333" top="0.314583333333333" bottom="0.236111111111111" header="0.196527777777778" footer="0.196527777777778"/>
  <pageSetup paperSize="9" scale="56" fitToHeight="0" orientation="portrait" horizontalDpi="600"/>
  <headerFooter/>
  <rowBreaks count="2" manualBreakCount="2">
    <brk id="36" max="11" man="1"/>
    <brk id="85" max="16383" man="1"/>
  </rowBreak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pageSetUpPr fitToPage="1"/>
  </sheetPr>
  <dimension ref="A1:E24"/>
  <sheetViews>
    <sheetView workbookViewId="0">
      <selection activeCell="D15" sqref="D15:E15"/>
    </sheetView>
  </sheetViews>
  <sheetFormatPr defaultColWidth="9" defaultRowHeight="12" outlineLevelCol="4"/>
  <cols>
    <col min="1" max="1" width="6.63333333333333" style="5" customWidth="1"/>
    <col min="2" max="2" width="15.6333333333333" style="5" customWidth="1"/>
    <col min="3" max="4" width="23.6333333333333" style="3" customWidth="1"/>
    <col min="5" max="5" width="46.6333333333333" style="3" customWidth="1"/>
    <col min="6" max="6" width="11.25" style="3" customWidth="1"/>
    <col min="7" max="16384" width="9" style="3"/>
  </cols>
  <sheetData>
    <row r="1" ht="18" customHeight="1" spans="1:3">
      <c r="A1" s="6" t="s">
        <v>132</v>
      </c>
      <c r="B1" s="6"/>
      <c r="C1" s="6"/>
    </row>
    <row r="2" s="1" customFormat="1" ht="30" customHeight="1" spans="1:5">
      <c r="A2" s="7"/>
      <c r="B2" s="7" t="s">
        <v>938</v>
      </c>
      <c r="C2" s="7"/>
      <c r="D2" s="7"/>
      <c r="E2" s="7"/>
    </row>
    <row r="3" s="2" customFormat="1" ht="20" customHeight="1" spans="1:5">
      <c r="A3" s="8" t="s">
        <v>25</v>
      </c>
      <c r="B3" s="9" t="s">
        <v>568</v>
      </c>
      <c r="C3" s="9"/>
      <c r="D3" s="9"/>
      <c r="E3" s="10"/>
    </row>
    <row r="4" s="2" customFormat="1" ht="20" customHeight="1" spans="1:5">
      <c r="A4" s="11" t="s">
        <v>4</v>
      </c>
      <c r="B4" s="12" t="s">
        <v>569</v>
      </c>
      <c r="C4" s="12" t="s">
        <v>31</v>
      </c>
      <c r="D4" s="12"/>
      <c r="E4" s="13" t="s">
        <v>570</v>
      </c>
    </row>
    <row r="5" s="3" customFormat="1" ht="30" customHeight="1" spans="1:5">
      <c r="A5" s="14">
        <v>1</v>
      </c>
      <c r="B5" s="15" t="s">
        <v>682</v>
      </c>
      <c r="C5" s="16" t="s">
        <v>765</v>
      </c>
      <c r="D5" s="16"/>
      <c r="E5" s="17" t="s">
        <v>766</v>
      </c>
    </row>
    <row r="6" s="3" customFormat="1" ht="30" customHeight="1" spans="1:5">
      <c r="A6" s="14">
        <v>2</v>
      </c>
      <c r="B6" s="15" t="s">
        <v>939</v>
      </c>
      <c r="C6" s="16" t="s">
        <v>940</v>
      </c>
      <c r="D6" s="16"/>
      <c r="E6" s="17" t="s">
        <v>941</v>
      </c>
    </row>
    <row r="7" s="3" customFormat="1" ht="30" customHeight="1" spans="1:5">
      <c r="A7" s="14">
        <v>3</v>
      </c>
      <c r="B7" s="15" t="s">
        <v>582</v>
      </c>
      <c r="C7" s="16" t="s">
        <v>942</v>
      </c>
      <c r="D7" s="16"/>
      <c r="E7" s="17" t="s">
        <v>943</v>
      </c>
    </row>
    <row r="8" s="3" customFormat="1" ht="30" customHeight="1" spans="1:5">
      <c r="A8" s="14">
        <v>4</v>
      </c>
      <c r="B8" s="15" t="s">
        <v>574</v>
      </c>
      <c r="C8" s="16" t="s">
        <v>944</v>
      </c>
      <c r="D8" s="16"/>
      <c r="E8" s="17" t="s">
        <v>945</v>
      </c>
    </row>
    <row r="9" s="3" customFormat="1" ht="30" customHeight="1" spans="1:5">
      <c r="A9" s="14">
        <v>5</v>
      </c>
      <c r="B9" s="15" t="s">
        <v>695</v>
      </c>
      <c r="C9" s="16" t="s">
        <v>696</v>
      </c>
      <c r="D9" s="16"/>
      <c r="E9" s="17" t="s">
        <v>771</v>
      </c>
    </row>
    <row r="10" s="3" customFormat="1" ht="30" customHeight="1" spans="1:5">
      <c r="A10" s="14">
        <v>6</v>
      </c>
      <c r="B10" s="15" t="s">
        <v>707</v>
      </c>
      <c r="C10" s="16" t="s">
        <v>776</v>
      </c>
      <c r="D10" s="16"/>
      <c r="E10" s="17" t="s">
        <v>777</v>
      </c>
    </row>
    <row r="11" s="4" customFormat="1" ht="20" customHeight="1" spans="1:5">
      <c r="A11" s="11" t="s">
        <v>71</v>
      </c>
      <c r="B11" s="18" t="s">
        <v>568</v>
      </c>
      <c r="C11" s="18"/>
      <c r="D11" s="18"/>
      <c r="E11" s="19"/>
    </row>
    <row r="12" s="4" customFormat="1" ht="20" customHeight="1" spans="1:5">
      <c r="A12" s="11" t="s">
        <v>4</v>
      </c>
      <c r="B12" s="12" t="s">
        <v>619</v>
      </c>
      <c r="C12" s="12"/>
      <c r="D12" s="12" t="s">
        <v>620</v>
      </c>
      <c r="E12" s="13"/>
    </row>
    <row r="13" s="3" customFormat="1" ht="30" customHeight="1" spans="1:5">
      <c r="A13" s="14">
        <v>1</v>
      </c>
      <c r="B13" s="15" t="s">
        <v>716</v>
      </c>
      <c r="C13" s="20" t="s">
        <v>778</v>
      </c>
      <c r="D13" s="16" t="s">
        <v>946</v>
      </c>
      <c r="E13" s="21"/>
    </row>
    <row r="14" s="3" customFormat="1" ht="30" customHeight="1" spans="1:5">
      <c r="A14" s="14">
        <v>2</v>
      </c>
      <c r="B14" s="15"/>
      <c r="C14" s="20" t="s">
        <v>720</v>
      </c>
      <c r="D14" s="16" t="s">
        <v>947</v>
      </c>
      <c r="E14" s="21"/>
    </row>
    <row r="15" s="3" customFormat="1" ht="30" customHeight="1" spans="1:5">
      <c r="A15" s="14">
        <v>3</v>
      </c>
      <c r="B15" s="15"/>
      <c r="C15" s="20" t="s">
        <v>948</v>
      </c>
      <c r="D15" s="16" t="s">
        <v>949</v>
      </c>
      <c r="E15" s="21"/>
    </row>
    <row r="16" s="3" customFormat="1" ht="30" customHeight="1" spans="1:5">
      <c r="A16" s="14">
        <v>4</v>
      </c>
      <c r="B16" s="15" t="s">
        <v>721</v>
      </c>
      <c r="C16" s="20" t="s">
        <v>787</v>
      </c>
      <c r="D16" s="16" t="s">
        <v>950</v>
      </c>
      <c r="E16" s="21"/>
    </row>
    <row r="17" s="3" customFormat="1" ht="30" customHeight="1" spans="1:5">
      <c r="A17" s="14">
        <v>5</v>
      </c>
      <c r="B17" s="15"/>
      <c r="C17" s="20" t="s">
        <v>951</v>
      </c>
      <c r="D17" s="16" t="s">
        <v>952</v>
      </c>
      <c r="E17" s="21"/>
    </row>
    <row r="18" s="3" customFormat="1" ht="30" customHeight="1" spans="1:5">
      <c r="A18" s="14">
        <v>6</v>
      </c>
      <c r="B18" s="15"/>
      <c r="C18" s="20" t="s">
        <v>793</v>
      </c>
      <c r="D18" s="16" t="s">
        <v>953</v>
      </c>
      <c r="E18" s="21"/>
    </row>
    <row r="19" s="3" customFormat="1" ht="30" customHeight="1" spans="1:5">
      <c r="A19" s="14">
        <v>7</v>
      </c>
      <c r="B19" s="15"/>
      <c r="C19" s="20" t="s">
        <v>795</v>
      </c>
      <c r="D19" s="16" t="s">
        <v>954</v>
      </c>
      <c r="E19" s="21"/>
    </row>
    <row r="20" s="3" customFormat="1" ht="30" customHeight="1" spans="1:5">
      <c r="A20" s="14">
        <v>8</v>
      </c>
      <c r="B20" s="15"/>
      <c r="C20" s="20" t="s">
        <v>797</v>
      </c>
      <c r="D20" s="16" t="s">
        <v>955</v>
      </c>
      <c r="E20" s="21"/>
    </row>
    <row r="21" s="3" customFormat="1" ht="30" customHeight="1" spans="1:5">
      <c r="A21" s="14">
        <v>9</v>
      </c>
      <c r="B21" s="15"/>
      <c r="C21" s="20" t="s">
        <v>799</v>
      </c>
      <c r="D21" s="16" t="s">
        <v>956</v>
      </c>
      <c r="E21" s="21"/>
    </row>
    <row r="22" s="3" customFormat="1" ht="30" customHeight="1" spans="1:5">
      <c r="A22" s="14">
        <v>10</v>
      </c>
      <c r="B22" s="15"/>
      <c r="C22" s="20" t="s">
        <v>757</v>
      </c>
      <c r="D22" s="16" t="s">
        <v>957</v>
      </c>
      <c r="E22" s="21"/>
    </row>
    <row r="23" s="3" customFormat="1" ht="30" customHeight="1" spans="1:5">
      <c r="A23" s="14">
        <v>11</v>
      </c>
      <c r="B23" s="15" t="s">
        <v>741</v>
      </c>
      <c r="C23" s="20" t="s">
        <v>742</v>
      </c>
      <c r="D23" s="16" t="s">
        <v>958</v>
      </c>
      <c r="E23" s="21"/>
    </row>
    <row r="24" s="3" customFormat="1" ht="30" customHeight="1" spans="1:5">
      <c r="A24" s="22">
        <v>12</v>
      </c>
      <c r="B24" s="23"/>
      <c r="C24" s="24" t="s">
        <v>743</v>
      </c>
      <c r="D24" s="25" t="s">
        <v>959</v>
      </c>
      <c r="E24" s="26"/>
    </row>
  </sheetData>
  <sheetProtection algorithmName="SHA-512" hashValue="8qtcliOX5qEFTs+A53O/lg15Wz5hLtHvIauBt1WZrW6kSdVCYwq8SQ2LU7RCPukDiTFkSy99zdcNUpESl8uhqw==" saltValue="0qz9UQ75T/DoJApI9S21tg==" spinCount="100000" sheet="1" objects="1"/>
  <mergeCells count="28">
    <mergeCell ref="A1:C1"/>
    <mergeCell ref="B2:E2"/>
    <mergeCell ref="B3:E3"/>
    <mergeCell ref="C4:D4"/>
    <mergeCell ref="C5:D5"/>
    <mergeCell ref="C6:D6"/>
    <mergeCell ref="C7:D7"/>
    <mergeCell ref="C8:D8"/>
    <mergeCell ref="C9:D9"/>
    <mergeCell ref="C10:D10"/>
    <mergeCell ref="B11:E11"/>
    <mergeCell ref="B12:C12"/>
    <mergeCell ref="D12:E12"/>
    <mergeCell ref="D13:E13"/>
    <mergeCell ref="D14:E14"/>
    <mergeCell ref="D15:E15"/>
    <mergeCell ref="D16:E16"/>
    <mergeCell ref="D17:E17"/>
    <mergeCell ref="D18:E18"/>
    <mergeCell ref="D19:E19"/>
    <mergeCell ref="D20:E20"/>
    <mergeCell ref="D21:E21"/>
    <mergeCell ref="D22:E22"/>
    <mergeCell ref="D23:E23"/>
    <mergeCell ref="D24:E24"/>
    <mergeCell ref="B13:B15"/>
    <mergeCell ref="B16:B22"/>
    <mergeCell ref="B23:B24"/>
  </mergeCells>
  <pageMargins left="0.314583333333333" right="0.314583333333333" top="0.314583333333333" bottom="0.236111111111111" header="0.196527777777778" footer="0.196527777777778"/>
  <pageSetup paperSize="9" scale="85" fitToHeight="0" orientation="portrait" horizontalDpi="600"/>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outlinePr summaryBelow="0" summaryRight="0"/>
    <pageSetUpPr fitToPage="1"/>
  </sheetPr>
  <dimension ref="A1:F206"/>
  <sheetViews>
    <sheetView view="pageBreakPreview" zoomScaleNormal="100" workbookViewId="0">
      <pane ySplit="3" topLeftCell="A131" activePane="bottomLeft" state="frozen"/>
      <selection/>
      <selection pane="bottomLeft" activeCell="B138" sqref="B138:C138"/>
    </sheetView>
  </sheetViews>
  <sheetFormatPr defaultColWidth="9" defaultRowHeight="14.25" outlineLevelCol="5"/>
  <cols>
    <col min="1" max="1" width="6.63333333333333" style="57" customWidth="1"/>
    <col min="2" max="2" width="15.6333333333333" style="56" customWidth="1"/>
    <col min="3" max="3" width="87.3833333333333" style="54" customWidth="1"/>
    <col min="4" max="5" width="9" style="54"/>
    <col min="6" max="9" width="8.63333333333333" style="54" customWidth="1"/>
    <col min="10" max="16384" width="9" style="54"/>
  </cols>
  <sheetData>
    <row r="1" ht="18" customHeight="1" spans="1:2">
      <c r="A1" s="6" t="s">
        <v>132</v>
      </c>
      <c r="B1" s="6"/>
    </row>
    <row r="2" s="53" customFormat="1" ht="30" customHeight="1" spans="1:3">
      <c r="A2" s="58" t="s">
        <v>133</v>
      </c>
      <c r="B2" s="58"/>
      <c r="C2" s="58"/>
    </row>
    <row r="3" s="54" customFormat="1" ht="22" customHeight="1" spans="1:3">
      <c r="A3" s="59" t="s">
        <v>4</v>
      </c>
      <c r="B3" s="60" t="s">
        <v>134</v>
      </c>
      <c r="C3" s="61" t="s">
        <v>135</v>
      </c>
    </row>
    <row r="4" s="54" customFormat="1" ht="51" customHeight="1" spans="1:3">
      <c r="A4" s="62" t="s">
        <v>136</v>
      </c>
      <c r="B4" s="63"/>
      <c r="C4" s="64"/>
    </row>
    <row r="5" s="54" customFormat="1" ht="22" customHeight="1" spans="1:3">
      <c r="A5" s="65">
        <v>1</v>
      </c>
      <c r="B5" s="66" t="s">
        <v>137</v>
      </c>
      <c r="C5" s="67"/>
    </row>
    <row r="6" s="54" customFormat="1" ht="32" customHeight="1" outlineLevel="1" spans="1:3">
      <c r="A6" s="189" t="s">
        <v>138</v>
      </c>
      <c r="B6" s="63" t="s">
        <v>139</v>
      </c>
      <c r="C6" s="64" t="s">
        <v>140</v>
      </c>
    </row>
    <row r="7" s="54" customFormat="1" ht="32" customHeight="1" outlineLevel="1" spans="1:3">
      <c r="A7" s="189" t="s">
        <v>141</v>
      </c>
      <c r="B7" s="63" t="s">
        <v>142</v>
      </c>
      <c r="C7" s="69" t="s">
        <v>143</v>
      </c>
    </row>
    <row r="8" s="54" customFormat="1" ht="57" customHeight="1" outlineLevel="1" spans="1:3">
      <c r="A8" s="189" t="s">
        <v>144</v>
      </c>
      <c r="B8" s="63" t="s">
        <v>145</v>
      </c>
      <c r="C8" s="69" t="s">
        <v>146</v>
      </c>
    </row>
    <row r="9" s="54" customFormat="1" ht="42" customHeight="1" outlineLevel="1" spans="1:3">
      <c r="A9" s="189" t="s">
        <v>147</v>
      </c>
      <c r="B9" s="63" t="s">
        <v>148</v>
      </c>
      <c r="C9" s="69" t="s">
        <v>149</v>
      </c>
    </row>
    <row r="10" s="54" customFormat="1" ht="44" customHeight="1" outlineLevel="1" spans="1:3">
      <c r="A10" s="189" t="s">
        <v>150</v>
      </c>
      <c r="B10" s="63" t="s">
        <v>151</v>
      </c>
      <c r="C10" s="69" t="s">
        <v>152</v>
      </c>
    </row>
    <row r="11" s="54" customFormat="1" ht="52" customHeight="1" outlineLevel="1" spans="1:3">
      <c r="A11" s="189" t="s">
        <v>153</v>
      </c>
      <c r="B11" s="63" t="s">
        <v>154</v>
      </c>
      <c r="C11" s="69" t="s">
        <v>155</v>
      </c>
    </row>
    <row r="12" s="54" customFormat="1" ht="42" customHeight="1" outlineLevel="1" spans="1:3">
      <c r="A12" s="189" t="s">
        <v>156</v>
      </c>
      <c r="B12" s="63"/>
      <c r="C12" s="69" t="s">
        <v>157</v>
      </c>
    </row>
    <row r="13" s="54" customFormat="1" ht="32" customHeight="1" outlineLevel="1" spans="1:3">
      <c r="A13" s="189" t="s">
        <v>158</v>
      </c>
      <c r="B13" s="63" t="s">
        <v>159</v>
      </c>
      <c r="C13" s="69" t="s">
        <v>160</v>
      </c>
    </row>
    <row r="14" s="54" customFormat="1" ht="32" customHeight="1" outlineLevel="1" spans="1:3">
      <c r="A14" s="189" t="s">
        <v>161</v>
      </c>
      <c r="B14" s="63"/>
      <c r="C14" s="69" t="s">
        <v>162</v>
      </c>
    </row>
    <row r="15" s="54" customFormat="1" ht="32" customHeight="1" outlineLevel="1" spans="1:3">
      <c r="A15" s="189" t="s">
        <v>163</v>
      </c>
      <c r="B15" s="63"/>
      <c r="C15" s="64" t="s">
        <v>164</v>
      </c>
    </row>
    <row r="16" s="54" customFormat="1" ht="32" customHeight="1" outlineLevel="1" spans="1:3">
      <c r="A16" s="189" t="s">
        <v>165</v>
      </c>
      <c r="B16" s="63"/>
      <c r="C16" s="69" t="s">
        <v>166</v>
      </c>
    </row>
    <row r="17" s="54" customFormat="1" ht="32" customHeight="1" outlineLevel="1" spans="1:3">
      <c r="A17" s="189" t="s">
        <v>167</v>
      </c>
      <c r="B17" s="63"/>
      <c r="C17" s="69" t="s">
        <v>168</v>
      </c>
    </row>
    <row r="18" s="54" customFormat="1" ht="39" customHeight="1" outlineLevel="1" spans="1:3">
      <c r="A18" s="189" t="s">
        <v>169</v>
      </c>
      <c r="B18" s="63" t="s">
        <v>170</v>
      </c>
      <c r="C18" s="69" t="s">
        <v>171</v>
      </c>
    </row>
    <row r="19" s="54" customFormat="1" ht="39" customHeight="1" outlineLevel="1" spans="1:3">
      <c r="A19" s="189" t="s">
        <v>172</v>
      </c>
      <c r="B19" s="63" t="s">
        <v>173</v>
      </c>
      <c r="C19" s="69" t="s">
        <v>174</v>
      </c>
    </row>
    <row r="20" s="54" customFormat="1" ht="35" customHeight="1" outlineLevel="1" spans="1:3">
      <c r="A20" s="189" t="s">
        <v>175</v>
      </c>
      <c r="B20" s="63" t="s">
        <v>176</v>
      </c>
      <c r="C20" s="64" t="s">
        <v>177</v>
      </c>
    </row>
    <row r="21" s="54" customFormat="1" ht="35" customHeight="1" outlineLevel="1" spans="1:3">
      <c r="A21" s="189" t="s">
        <v>178</v>
      </c>
      <c r="B21" s="63"/>
      <c r="C21" s="64" t="s">
        <v>179</v>
      </c>
    </row>
    <row r="22" s="54" customFormat="1" ht="36" customHeight="1" outlineLevel="1" spans="1:3">
      <c r="A22" s="189" t="s">
        <v>180</v>
      </c>
      <c r="B22" s="63"/>
      <c r="C22" s="64" t="s">
        <v>181</v>
      </c>
    </row>
    <row r="23" s="54" customFormat="1" ht="30" customHeight="1" outlineLevel="1" spans="1:3">
      <c r="A23" s="189" t="s">
        <v>182</v>
      </c>
      <c r="B23" s="63"/>
      <c r="C23" s="64" t="s">
        <v>183</v>
      </c>
    </row>
    <row r="24" s="54" customFormat="1" ht="30" customHeight="1" outlineLevel="1" spans="1:3">
      <c r="A24" s="189" t="s">
        <v>184</v>
      </c>
      <c r="B24" s="63"/>
      <c r="C24" s="64" t="s">
        <v>185</v>
      </c>
    </row>
    <row r="25" s="54" customFormat="1" ht="22" customHeight="1" spans="1:3">
      <c r="A25" s="65">
        <v>2</v>
      </c>
      <c r="B25" s="66" t="s">
        <v>186</v>
      </c>
      <c r="C25" s="64"/>
    </row>
    <row r="26" s="54" customFormat="1" ht="32" customHeight="1" outlineLevel="1" spans="1:3">
      <c r="A26" s="189" t="s">
        <v>187</v>
      </c>
      <c r="B26" s="63" t="s">
        <v>188</v>
      </c>
      <c r="C26" s="64" t="s">
        <v>189</v>
      </c>
    </row>
    <row r="27" s="54" customFormat="1" ht="32" customHeight="1" outlineLevel="1" spans="1:3">
      <c r="A27" s="189" t="s">
        <v>190</v>
      </c>
      <c r="B27" s="63" t="s">
        <v>191</v>
      </c>
      <c r="C27" s="64" t="s">
        <v>192</v>
      </c>
    </row>
    <row r="28" s="54" customFormat="1" ht="67" customHeight="1" outlineLevel="1" spans="1:3">
      <c r="A28" s="189" t="s">
        <v>193</v>
      </c>
      <c r="B28" s="63" t="s">
        <v>194</v>
      </c>
      <c r="C28" s="69" t="s">
        <v>195</v>
      </c>
    </row>
    <row r="29" s="54" customFormat="1" ht="32" customHeight="1" outlineLevel="1" spans="1:3">
      <c r="A29" s="189" t="s">
        <v>196</v>
      </c>
      <c r="B29" s="63"/>
      <c r="C29" s="69" t="s">
        <v>197</v>
      </c>
    </row>
    <row r="30" s="54" customFormat="1" ht="51" customHeight="1" outlineLevel="1" spans="1:3">
      <c r="A30" s="189" t="s">
        <v>198</v>
      </c>
      <c r="B30" s="63" t="s">
        <v>199</v>
      </c>
      <c r="C30" s="64" t="s">
        <v>200</v>
      </c>
    </row>
    <row r="31" s="54" customFormat="1" ht="33" customHeight="1" outlineLevel="1" spans="1:3">
      <c r="A31" s="189" t="s">
        <v>201</v>
      </c>
      <c r="B31" s="63" t="s">
        <v>202</v>
      </c>
      <c r="C31" s="64" t="s">
        <v>203</v>
      </c>
    </row>
    <row r="32" s="54" customFormat="1" ht="32" customHeight="1" outlineLevel="1" spans="1:3">
      <c r="A32" s="189" t="s">
        <v>204</v>
      </c>
      <c r="B32" s="63" t="s">
        <v>205</v>
      </c>
      <c r="C32" s="64" t="s">
        <v>206</v>
      </c>
    </row>
    <row r="33" s="54" customFormat="1" ht="32" customHeight="1" outlineLevel="1" spans="1:3">
      <c r="A33" s="189" t="s">
        <v>207</v>
      </c>
      <c r="B33" s="63" t="s">
        <v>208</v>
      </c>
      <c r="C33" s="69" t="s">
        <v>209</v>
      </c>
    </row>
    <row r="34" s="54" customFormat="1" ht="32" customHeight="1" outlineLevel="1" spans="1:3">
      <c r="A34" s="189" t="s">
        <v>210</v>
      </c>
      <c r="B34" s="63"/>
      <c r="C34" s="69" t="s">
        <v>211</v>
      </c>
    </row>
    <row r="35" s="54" customFormat="1" ht="32" customHeight="1" outlineLevel="1" spans="1:3">
      <c r="A35" s="189" t="s">
        <v>212</v>
      </c>
      <c r="B35" s="63" t="s">
        <v>213</v>
      </c>
      <c r="C35" s="70" t="s">
        <v>214</v>
      </c>
    </row>
    <row r="36" s="55" customFormat="1" ht="26" customHeight="1" spans="1:3">
      <c r="A36" s="65">
        <v>3</v>
      </c>
      <c r="B36" s="66" t="s">
        <v>215</v>
      </c>
      <c r="C36" s="71"/>
    </row>
    <row r="37" s="55" customFormat="1" ht="39" customHeight="1" outlineLevel="1" spans="1:3">
      <c r="A37" s="189" t="s">
        <v>216</v>
      </c>
      <c r="B37" s="63" t="s">
        <v>217</v>
      </c>
      <c r="C37" s="64"/>
    </row>
    <row r="38" s="54" customFormat="1" ht="39" customHeight="1" outlineLevel="1" spans="1:3">
      <c r="A38" s="189" t="s">
        <v>218</v>
      </c>
      <c r="B38" s="63" t="s">
        <v>219</v>
      </c>
      <c r="C38" s="64"/>
    </row>
    <row r="39" s="54" customFormat="1" ht="36" customHeight="1" outlineLevel="1" spans="1:3">
      <c r="A39" s="189" t="s">
        <v>220</v>
      </c>
      <c r="B39" s="63" t="s">
        <v>221</v>
      </c>
      <c r="C39" s="64"/>
    </row>
    <row r="40" s="54" customFormat="1" ht="55" customHeight="1" outlineLevel="1" spans="1:3">
      <c r="A40" s="189" t="s">
        <v>222</v>
      </c>
      <c r="B40" s="63" t="s">
        <v>223</v>
      </c>
      <c r="C40" s="64"/>
    </row>
    <row r="41" s="54" customFormat="1" ht="63" customHeight="1" outlineLevel="1" spans="1:3">
      <c r="A41" s="189" t="s">
        <v>224</v>
      </c>
      <c r="B41" s="63" t="s">
        <v>225</v>
      </c>
      <c r="C41" s="64"/>
    </row>
    <row r="42" s="54" customFormat="1" ht="22" customHeight="1" spans="1:3">
      <c r="A42" s="65">
        <v>4</v>
      </c>
      <c r="B42" s="66" t="s">
        <v>226</v>
      </c>
      <c r="C42" s="67"/>
    </row>
    <row r="43" s="54" customFormat="1" ht="39" customHeight="1" outlineLevel="2" spans="1:3">
      <c r="A43" s="190" t="s">
        <v>227</v>
      </c>
      <c r="B43" s="63" t="s">
        <v>228</v>
      </c>
      <c r="C43" s="69" t="s">
        <v>229</v>
      </c>
    </row>
    <row r="44" s="54" customFormat="1" ht="46.15" customHeight="1" outlineLevel="2" spans="1:3">
      <c r="A44" s="190" t="s">
        <v>230</v>
      </c>
      <c r="B44" s="63"/>
      <c r="C44" s="69" t="s">
        <v>231</v>
      </c>
    </row>
    <row r="45" s="54" customFormat="1" ht="46.15" customHeight="1" outlineLevel="2" spans="1:3">
      <c r="A45" s="190" t="s">
        <v>232</v>
      </c>
      <c r="B45" s="63"/>
      <c r="C45" s="69" t="s">
        <v>233</v>
      </c>
    </row>
    <row r="46" s="54" customFormat="1" ht="42" customHeight="1" outlineLevel="2" spans="1:3">
      <c r="A46" s="190" t="s">
        <v>234</v>
      </c>
      <c r="B46" s="63"/>
      <c r="C46" s="69" t="s">
        <v>235</v>
      </c>
    </row>
    <row r="47" s="54" customFormat="1" ht="81" customHeight="1" outlineLevel="2" spans="1:3">
      <c r="A47" s="190" t="s">
        <v>236</v>
      </c>
      <c r="B47" s="63"/>
      <c r="C47" s="69" t="s">
        <v>237</v>
      </c>
    </row>
    <row r="48" s="54" customFormat="1" ht="32" customHeight="1" outlineLevel="2" spans="1:3">
      <c r="A48" s="190" t="s">
        <v>238</v>
      </c>
      <c r="B48" s="63"/>
      <c r="C48" s="69" t="s">
        <v>239</v>
      </c>
    </row>
    <row r="49" s="54" customFormat="1" ht="32" customHeight="1" outlineLevel="2" spans="1:3">
      <c r="A49" s="190" t="s">
        <v>240</v>
      </c>
      <c r="B49" s="63"/>
      <c r="C49" s="69" t="s">
        <v>241</v>
      </c>
    </row>
    <row r="50" s="54" customFormat="1" ht="46.15" customHeight="1" outlineLevel="2" spans="1:3">
      <c r="A50" s="190" t="s">
        <v>242</v>
      </c>
      <c r="B50" s="63"/>
      <c r="C50" s="69" t="s">
        <v>243</v>
      </c>
    </row>
    <row r="51" s="54" customFormat="1" ht="40" customHeight="1" outlineLevel="1" spans="1:3">
      <c r="A51" s="190" t="s">
        <v>244</v>
      </c>
      <c r="B51" s="63"/>
      <c r="C51" s="69" t="s">
        <v>245</v>
      </c>
    </row>
    <row r="52" s="54" customFormat="1" ht="71" customHeight="1" outlineLevel="1" spans="1:3">
      <c r="A52" s="190" t="s">
        <v>246</v>
      </c>
      <c r="B52" s="63"/>
      <c r="C52" s="69" t="s">
        <v>247</v>
      </c>
    </row>
    <row r="53" s="54" customFormat="1" ht="32" customHeight="1" outlineLevel="1" spans="1:3">
      <c r="A53" s="190" t="s">
        <v>248</v>
      </c>
      <c r="B53" s="63"/>
      <c r="C53" s="69" t="s">
        <v>249</v>
      </c>
    </row>
    <row r="54" s="54" customFormat="1" ht="32" customHeight="1" outlineLevel="1" spans="1:3">
      <c r="A54" s="190" t="s">
        <v>250</v>
      </c>
      <c r="B54" s="63" t="s">
        <v>251</v>
      </c>
      <c r="C54" s="69" t="s">
        <v>252</v>
      </c>
    </row>
    <row r="55" s="54" customFormat="1" ht="22" customHeight="1" outlineLevel="1" spans="1:3">
      <c r="A55" s="190" t="s">
        <v>253</v>
      </c>
      <c r="B55" s="63"/>
      <c r="C55" s="69" t="s">
        <v>254</v>
      </c>
    </row>
    <row r="56" s="54" customFormat="1" ht="45" customHeight="1" outlineLevel="1" spans="1:3">
      <c r="A56" s="190" t="s">
        <v>255</v>
      </c>
      <c r="B56" s="63"/>
      <c r="C56" s="69" t="s">
        <v>256</v>
      </c>
    </row>
    <row r="57" s="54" customFormat="1" ht="33" customHeight="1" outlineLevel="1" spans="1:3">
      <c r="A57" s="190" t="s">
        <v>257</v>
      </c>
      <c r="B57" s="63"/>
      <c r="C57" s="69" t="s">
        <v>258</v>
      </c>
    </row>
    <row r="58" s="54" customFormat="1" ht="22" customHeight="1" outlineLevel="1" spans="1:3">
      <c r="A58" s="190" t="s">
        <v>259</v>
      </c>
      <c r="B58" s="63"/>
      <c r="C58" s="73" t="s">
        <v>260</v>
      </c>
    </row>
    <row r="59" s="54" customFormat="1" ht="32" customHeight="1" outlineLevel="1" spans="1:3">
      <c r="A59" s="190" t="s">
        <v>261</v>
      </c>
      <c r="B59" s="63"/>
      <c r="C59" s="69" t="s">
        <v>262</v>
      </c>
    </row>
    <row r="60" s="54" customFormat="1" ht="51" customHeight="1" outlineLevel="1" spans="1:3">
      <c r="A60" s="190" t="s">
        <v>263</v>
      </c>
      <c r="B60" s="63" t="s">
        <v>264</v>
      </c>
      <c r="C60" s="64" t="s">
        <v>265</v>
      </c>
    </row>
    <row r="61" s="54" customFormat="1" ht="57" customHeight="1" outlineLevel="1" spans="1:3">
      <c r="A61" s="190" t="s">
        <v>266</v>
      </c>
      <c r="B61" s="63"/>
      <c r="C61" s="69" t="s">
        <v>267</v>
      </c>
    </row>
    <row r="62" s="54" customFormat="1" ht="34" customHeight="1" outlineLevel="1" spans="1:3">
      <c r="A62" s="190" t="s">
        <v>268</v>
      </c>
      <c r="B62" s="63"/>
      <c r="C62" s="74" t="s">
        <v>269</v>
      </c>
    </row>
    <row r="63" s="54" customFormat="1" ht="36" customHeight="1" outlineLevel="1" spans="1:3">
      <c r="A63" s="190" t="s">
        <v>270</v>
      </c>
      <c r="B63" s="63"/>
      <c r="C63" s="64" t="s">
        <v>271</v>
      </c>
    </row>
    <row r="64" s="54" customFormat="1" ht="54" customHeight="1" outlineLevel="1" spans="1:3">
      <c r="A64" s="190" t="s">
        <v>272</v>
      </c>
      <c r="B64" s="63" t="s">
        <v>273</v>
      </c>
      <c r="C64" s="69" t="s">
        <v>274</v>
      </c>
    </row>
    <row r="65" s="54" customFormat="1" ht="58" customHeight="1" outlineLevel="1" spans="1:3">
      <c r="A65" s="190" t="s">
        <v>275</v>
      </c>
      <c r="B65" s="63"/>
      <c r="C65" s="69" t="s">
        <v>276</v>
      </c>
    </row>
    <row r="66" s="54" customFormat="1" ht="48" customHeight="1" outlineLevel="1" spans="1:3">
      <c r="A66" s="190" t="s">
        <v>277</v>
      </c>
      <c r="B66" s="63" t="s">
        <v>278</v>
      </c>
      <c r="C66" s="69" t="s">
        <v>279</v>
      </c>
    </row>
    <row r="67" s="54" customFormat="1" ht="60" customHeight="1" outlineLevel="1" spans="1:3">
      <c r="A67" s="190" t="s">
        <v>280</v>
      </c>
      <c r="B67" s="63"/>
      <c r="C67" s="69" t="s">
        <v>281</v>
      </c>
    </row>
    <row r="68" s="54" customFormat="1" ht="37" customHeight="1" outlineLevel="1" spans="1:3">
      <c r="A68" s="190" t="s">
        <v>282</v>
      </c>
      <c r="B68" s="63"/>
      <c r="C68" s="69" t="s">
        <v>283</v>
      </c>
    </row>
    <row r="69" s="54" customFormat="1" ht="36" customHeight="1" outlineLevel="1" spans="1:3">
      <c r="A69" s="190" t="s">
        <v>284</v>
      </c>
      <c r="B69" s="63"/>
      <c r="C69" s="69" t="s">
        <v>285</v>
      </c>
    </row>
    <row r="70" s="54" customFormat="1" ht="48" customHeight="1" outlineLevel="1" spans="1:3">
      <c r="A70" s="190" t="s">
        <v>286</v>
      </c>
      <c r="B70" s="63"/>
      <c r="C70" s="69" t="s">
        <v>287</v>
      </c>
    </row>
    <row r="71" s="54" customFormat="1" ht="32" customHeight="1" outlineLevel="1" spans="1:6">
      <c r="A71" s="190" t="s">
        <v>288</v>
      </c>
      <c r="B71" s="63"/>
      <c r="C71" s="69" t="s">
        <v>289</v>
      </c>
      <c r="D71" s="57"/>
      <c r="E71" s="57"/>
      <c r="F71" s="57"/>
    </row>
    <row r="72" s="54" customFormat="1" ht="26" customHeight="1" outlineLevel="1" spans="1:6">
      <c r="A72" s="190" t="s">
        <v>290</v>
      </c>
      <c r="B72" s="63"/>
      <c r="C72" s="69" t="s">
        <v>291</v>
      </c>
      <c r="D72" s="57"/>
      <c r="E72" s="57"/>
      <c r="F72" s="57"/>
    </row>
    <row r="73" s="54" customFormat="1" ht="69" customHeight="1" outlineLevel="1" spans="1:6">
      <c r="A73" s="190" t="s">
        <v>292</v>
      </c>
      <c r="B73" s="63"/>
      <c r="C73" s="69" t="s">
        <v>293</v>
      </c>
      <c r="D73" s="57"/>
      <c r="E73" s="57"/>
      <c r="F73" s="57"/>
    </row>
    <row r="74" s="54" customFormat="1" ht="68" customHeight="1" outlineLevel="1" spans="1:6">
      <c r="A74" s="190" t="s">
        <v>294</v>
      </c>
      <c r="B74" s="63" t="s">
        <v>295</v>
      </c>
      <c r="C74" s="69" t="s">
        <v>296</v>
      </c>
      <c r="D74" s="57"/>
      <c r="E74" s="57"/>
      <c r="F74" s="57"/>
    </row>
    <row r="75" s="54" customFormat="1" ht="62" customHeight="1" outlineLevel="1" spans="1:3">
      <c r="A75" s="190" t="s">
        <v>297</v>
      </c>
      <c r="B75" s="63"/>
      <c r="C75" s="69" t="s">
        <v>298</v>
      </c>
    </row>
    <row r="76" s="54" customFormat="1" ht="50" customHeight="1" outlineLevel="1" spans="1:3">
      <c r="A76" s="190" t="s">
        <v>299</v>
      </c>
      <c r="B76" s="63"/>
      <c r="C76" s="69" t="s">
        <v>300</v>
      </c>
    </row>
    <row r="77" s="54" customFormat="1" ht="49" customHeight="1" outlineLevel="1" spans="1:3">
      <c r="A77" s="190" t="s">
        <v>301</v>
      </c>
      <c r="B77" s="63" t="s">
        <v>302</v>
      </c>
      <c r="C77" s="69" t="s">
        <v>303</v>
      </c>
    </row>
    <row r="78" s="54" customFormat="1" ht="28" customHeight="1" outlineLevel="1" spans="1:3">
      <c r="A78" s="190" t="s">
        <v>304</v>
      </c>
      <c r="B78" s="63"/>
      <c r="C78" s="69" t="s">
        <v>305</v>
      </c>
    </row>
    <row r="79" s="54" customFormat="1" ht="34" customHeight="1" outlineLevel="1" spans="1:3">
      <c r="A79" s="190" t="s">
        <v>306</v>
      </c>
      <c r="B79" s="63"/>
      <c r="C79" s="69" t="s">
        <v>307</v>
      </c>
    </row>
    <row r="80" s="54" customFormat="1" ht="37" customHeight="1" outlineLevel="1" spans="1:3">
      <c r="A80" s="190" t="s">
        <v>308</v>
      </c>
      <c r="B80" s="63"/>
      <c r="C80" s="69" t="s">
        <v>309</v>
      </c>
    </row>
    <row r="81" s="54" customFormat="1" ht="47" customHeight="1" outlineLevel="1" spans="1:3">
      <c r="A81" s="190" t="s">
        <v>310</v>
      </c>
      <c r="B81" s="63" t="s">
        <v>311</v>
      </c>
      <c r="C81" s="69" t="s">
        <v>312</v>
      </c>
    </row>
    <row r="82" s="54" customFormat="1" ht="41" customHeight="1" outlineLevel="1" spans="1:3">
      <c r="A82" s="190" t="s">
        <v>313</v>
      </c>
      <c r="B82" s="63"/>
      <c r="C82" s="69" t="s">
        <v>314</v>
      </c>
    </row>
    <row r="83" s="54" customFormat="1" ht="30" customHeight="1" outlineLevel="1" spans="1:3">
      <c r="A83" s="190" t="s">
        <v>315</v>
      </c>
      <c r="B83" s="63"/>
      <c r="C83" s="69" t="s">
        <v>316</v>
      </c>
    </row>
    <row r="84" s="54" customFormat="1" ht="36" customHeight="1" outlineLevel="1" spans="1:3">
      <c r="A84" s="190" t="s">
        <v>317</v>
      </c>
      <c r="B84" s="63" t="s">
        <v>318</v>
      </c>
      <c r="C84" s="69" t="s">
        <v>319</v>
      </c>
    </row>
    <row r="85" s="54" customFormat="1" ht="36" customHeight="1" outlineLevel="1" spans="1:3">
      <c r="A85" s="190" t="s">
        <v>320</v>
      </c>
      <c r="B85" s="63"/>
      <c r="C85" s="69" t="s">
        <v>321</v>
      </c>
    </row>
    <row r="86" s="54" customFormat="1" ht="36" customHeight="1" outlineLevel="1" spans="1:3">
      <c r="A86" s="190" t="s">
        <v>322</v>
      </c>
      <c r="B86" s="63" t="s">
        <v>323</v>
      </c>
      <c r="C86" s="69" t="s">
        <v>324</v>
      </c>
    </row>
    <row r="87" s="54" customFormat="1" ht="44" customHeight="1" outlineLevel="1" spans="1:3">
      <c r="A87" s="190" t="s">
        <v>325</v>
      </c>
      <c r="B87" s="63" t="s">
        <v>326</v>
      </c>
      <c r="C87" s="69" t="s">
        <v>327</v>
      </c>
    </row>
    <row r="88" s="54" customFormat="1" ht="22" customHeight="1" spans="1:3">
      <c r="A88" s="65">
        <v>5</v>
      </c>
      <c r="B88" s="66" t="s">
        <v>328</v>
      </c>
      <c r="C88" s="67"/>
    </row>
    <row r="89" s="54" customFormat="1" ht="22" customHeight="1" outlineLevel="1" spans="1:3">
      <c r="A89" s="190" t="s">
        <v>329</v>
      </c>
      <c r="B89" s="75" t="s">
        <v>330</v>
      </c>
      <c r="C89" s="76"/>
    </row>
    <row r="90" s="54" customFormat="1" ht="22" customHeight="1" outlineLevel="1" spans="1:3">
      <c r="A90" s="190" t="s">
        <v>331</v>
      </c>
      <c r="B90" s="75" t="s">
        <v>332</v>
      </c>
      <c r="C90" s="76" t="s">
        <v>332</v>
      </c>
    </row>
    <row r="91" s="54" customFormat="1" ht="22" customHeight="1" outlineLevel="1" spans="1:3">
      <c r="A91" s="190" t="s">
        <v>333</v>
      </c>
      <c r="B91" s="75" t="s">
        <v>334</v>
      </c>
      <c r="C91" s="76"/>
    </row>
    <row r="92" s="54" customFormat="1" ht="51" customHeight="1" outlineLevel="1" spans="1:3">
      <c r="A92" s="190" t="s">
        <v>335</v>
      </c>
      <c r="B92" s="75" t="s">
        <v>336</v>
      </c>
      <c r="C92" s="76"/>
    </row>
    <row r="93" s="54" customFormat="1" ht="48" customHeight="1" outlineLevel="1" spans="1:3">
      <c r="A93" s="190" t="s">
        <v>337</v>
      </c>
      <c r="B93" s="75" t="s">
        <v>338</v>
      </c>
      <c r="C93" s="76"/>
    </row>
    <row r="94" s="54" customFormat="1" ht="36" customHeight="1" outlineLevel="1" spans="1:3">
      <c r="A94" s="190" t="s">
        <v>339</v>
      </c>
      <c r="B94" s="75" t="s">
        <v>340</v>
      </c>
      <c r="C94" s="76"/>
    </row>
    <row r="95" s="54" customFormat="1" ht="36" customHeight="1" outlineLevel="1" spans="1:3">
      <c r="A95" s="190" t="s">
        <v>341</v>
      </c>
      <c r="B95" s="75" t="s">
        <v>342</v>
      </c>
      <c r="C95" s="76" t="s">
        <v>343</v>
      </c>
    </row>
    <row r="96" s="54" customFormat="1" ht="45" customHeight="1" outlineLevel="1" spans="1:3">
      <c r="A96" s="190" t="s">
        <v>344</v>
      </c>
      <c r="B96" s="77" t="s">
        <v>345</v>
      </c>
      <c r="C96" s="78"/>
    </row>
    <row r="97" s="54" customFormat="1" ht="36" customHeight="1" outlineLevel="1" spans="1:3">
      <c r="A97" s="190" t="s">
        <v>346</v>
      </c>
      <c r="B97" s="75" t="s">
        <v>321</v>
      </c>
      <c r="C97" s="76"/>
    </row>
    <row r="98" s="54" customFormat="1" ht="22" customHeight="1" spans="1:3">
      <c r="A98" s="65">
        <v>6</v>
      </c>
      <c r="B98" s="66" t="s">
        <v>347</v>
      </c>
      <c r="C98" s="67"/>
    </row>
    <row r="99" s="56" customFormat="1" ht="40" customHeight="1" outlineLevel="1" spans="1:3">
      <c r="A99" s="189" t="s">
        <v>348</v>
      </c>
      <c r="B99" s="63" t="s">
        <v>349</v>
      </c>
      <c r="C99" s="64"/>
    </row>
    <row r="100" s="56" customFormat="1" ht="38" customHeight="1" outlineLevel="1" spans="1:3">
      <c r="A100" s="189" t="s">
        <v>350</v>
      </c>
      <c r="B100" s="63" t="s">
        <v>351</v>
      </c>
      <c r="C100" s="64" t="s">
        <v>352</v>
      </c>
    </row>
    <row r="101" s="56" customFormat="1" ht="49" customHeight="1" outlineLevel="1" spans="1:3">
      <c r="A101" s="189" t="s">
        <v>353</v>
      </c>
      <c r="B101" s="63" t="s">
        <v>354</v>
      </c>
      <c r="C101" s="64" t="s">
        <v>355</v>
      </c>
    </row>
    <row r="102" s="56" customFormat="1" ht="32" customHeight="1" outlineLevel="1" spans="1:3">
      <c r="A102" s="189" t="s">
        <v>356</v>
      </c>
      <c r="B102" s="63" t="s">
        <v>357</v>
      </c>
      <c r="C102" s="64" t="s">
        <v>358</v>
      </c>
    </row>
    <row r="103" s="56" customFormat="1" ht="32" customHeight="1" outlineLevel="1" spans="1:3">
      <c r="A103" s="189" t="s">
        <v>359</v>
      </c>
      <c r="B103" s="63" t="s">
        <v>360</v>
      </c>
      <c r="C103" s="64" t="s">
        <v>361</v>
      </c>
    </row>
    <row r="104" s="56" customFormat="1" ht="38" customHeight="1" outlineLevel="1" spans="1:3">
      <c r="A104" s="189" t="s">
        <v>362</v>
      </c>
      <c r="B104" s="63" t="s">
        <v>363</v>
      </c>
      <c r="C104" s="64" t="s">
        <v>364</v>
      </c>
    </row>
    <row r="105" s="56" customFormat="1" ht="32" customHeight="1" outlineLevel="1" spans="1:3">
      <c r="A105" s="189" t="s">
        <v>365</v>
      </c>
      <c r="B105" s="63" t="s">
        <v>366</v>
      </c>
      <c r="C105" s="64" t="s">
        <v>367</v>
      </c>
    </row>
    <row r="106" s="56" customFormat="1" ht="32" customHeight="1" outlineLevel="1" spans="1:3">
      <c r="A106" s="189" t="s">
        <v>368</v>
      </c>
      <c r="B106" s="63" t="s">
        <v>369</v>
      </c>
      <c r="C106" s="64" t="s">
        <v>370</v>
      </c>
    </row>
    <row r="107" s="56" customFormat="1" ht="32" customHeight="1" outlineLevel="1" spans="1:3">
      <c r="A107" s="189" t="s">
        <v>371</v>
      </c>
      <c r="B107" s="63" t="s">
        <v>372</v>
      </c>
      <c r="C107" s="64" t="s">
        <v>373</v>
      </c>
    </row>
    <row r="108" s="56" customFormat="1" ht="32" customHeight="1" outlineLevel="1" spans="1:3">
      <c r="A108" s="189" t="s">
        <v>374</v>
      </c>
      <c r="B108" s="63" t="s">
        <v>375</v>
      </c>
      <c r="C108" s="64" t="s">
        <v>376</v>
      </c>
    </row>
    <row r="109" s="56" customFormat="1" ht="35" customHeight="1" outlineLevel="1" spans="1:3">
      <c r="A109" s="189" t="s">
        <v>377</v>
      </c>
      <c r="B109" s="63" t="s">
        <v>378</v>
      </c>
      <c r="C109" s="64"/>
    </row>
    <row r="110" s="56" customFormat="1" ht="32" customHeight="1" outlineLevel="1" spans="1:3">
      <c r="A110" s="189" t="s">
        <v>379</v>
      </c>
      <c r="B110" s="63" t="s">
        <v>380</v>
      </c>
      <c r="C110" s="64"/>
    </row>
    <row r="111" s="54" customFormat="1" ht="32" customHeight="1" outlineLevel="1" spans="1:3">
      <c r="A111" s="189" t="s">
        <v>381</v>
      </c>
      <c r="B111" s="63" t="s">
        <v>382</v>
      </c>
      <c r="C111" s="64" t="s">
        <v>382</v>
      </c>
    </row>
    <row r="112" s="54" customFormat="1" ht="22" customHeight="1" spans="1:3">
      <c r="A112" s="65">
        <v>7</v>
      </c>
      <c r="B112" s="66" t="s">
        <v>383</v>
      </c>
      <c r="C112" s="67"/>
    </row>
    <row r="113" s="54" customFormat="1" ht="30" customHeight="1" outlineLevel="1" spans="1:3">
      <c r="A113" s="189" t="s">
        <v>384</v>
      </c>
      <c r="B113" s="79" t="s">
        <v>385</v>
      </c>
      <c r="C113" s="80"/>
    </row>
    <row r="114" s="54" customFormat="1" ht="30" customHeight="1" outlineLevel="1" spans="1:3">
      <c r="A114" s="189" t="s">
        <v>386</v>
      </c>
      <c r="B114" s="79" t="s">
        <v>387</v>
      </c>
      <c r="C114" s="80" t="s">
        <v>387</v>
      </c>
    </row>
    <row r="115" s="54" customFormat="1" ht="30" customHeight="1" outlineLevel="1" spans="1:3">
      <c r="A115" s="189" t="s">
        <v>388</v>
      </c>
      <c r="B115" s="79" t="s">
        <v>389</v>
      </c>
      <c r="C115" s="80" t="s">
        <v>389</v>
      </c>
    </row>
    <row r="116" s="54" customFormat="1" ht="30" customHeight="1" outlineLevel="1" spans="1:3">
      <c r="A116" s="189" t="s">
        <v>390</v>
      </c>
      <c r="B116" s="63" t="s">
        <v>391</v>
      </c>
      <c r="C116" s="64"/>
    </row>
    <row r="117" s="54" customFormat="1" ht="22" customHeight="1" spans="1:3">
      <c r="A117" s="65">
        <v>8</v>
      </c>
      <c r="B117" s="66" t="s">
        <v>392</v>
      </c>
      <c r="C117" s="67"/>
    </row>
    <row r="118" s="54" customFormat="1" ht="26" customHeight="1" outlineLevel="1" spans="1:3">
      <c r="A118" s="189" t="s">
        <v>393</v>
      </c>
      <c r="B118" s="79" t="s">
        <v>394</v>
      </c>
      <c r="C118" s="80"/>
    </row>
    <row r="119" s="54" customFormat="1" ht="26" customHeight="1" outlineLevel="1" spans="1:3">
      <c r="A119" s="189" t="s">
        <v>395</v>
      </c>
      <c r="B119" s="79" t="s">
        <v>396</v>
      </c>
      <c r="C119" s="80" t="s">
        <v>396</v>
      </c>
    </row>
    <row r="120" s="54" customFormat="1" ht="26" customHeight="1" outlineLevel="1" spans="1:3">
      <c r="A120" s="189" t="s">
        <v>397</v>
      </c>
      <c r="B120" s="79" t="s">
        <v>398</v>
      </c>
      <c r="C120" s="80" t="s">
        <v>398</v>
      </c>
    </row>
    <row r="121" s="54" customFormat="1" ht="26" customHeight="1" outlineLevel="1" spans="1:3">
      <c r="A121" s="189" t="s">
        <v>399</v>
      </c>
      <c r="B121" s="79" t="s">
        <v>400</v>
      </c>
      <c r="C121" s="80" t="s">
        <v>400</v>
      </c>
    </row>
    <row r="122" s="54" customFormat="1" ht="26" customHeight="1" outlineLevel="1" spans="1:3">
      <c r="A122" s="189" t="s">
        <v>401</v>
      </c>
      <c r="B122" s="79" t="s">
        <v>402</v>
      </c>
      <c r="C122" s="80" t="s">
        <v>402</v>
      </c>
    </row>
    <row r="123" s="54" customFormat="1" ht="26" customHeight="1" outlineLevel="1" spans="1:3">
      <c r="A123" s="189" t="s">
        <v>403</v>
      </c>
      <c r="B123" s="79" t="s">
        <v>404</v>
      </c>
      <c r="C123" s="80" t="s">
        <v>404</v>
      </c>
    </row>
    <row r="124" s="54" customFormat="1" ht="26" customHeight="1" outlineLevel="1" spans="1:3">
      <c r="A124" s="189" t="s">
        <v>405</v>
      </c>
      <c r="B124" s="79" t="s">
        <v>406</v>
      </c>
      <c r="C124" s="80" t="s">
        <v>406</v>
      </c>
    </row>
    <row r="125" s="54" customFormat="1" ht="26" customHeight="1" outlineLevel="1" spans="1:3">
      <c r="A125" s="189" t="s">
        <v>407</v>
      </c>
      <c r="B125" s="79" t="s">
        <v>408</v>
      </c>
      <c r="C125" s="80" t="s">
        <v>408</v>
      </c>
    </row>
    <row r="126" s="54" customFormat="1" ht="26" customHeight="1" outlineLevel="1" spans="1:3">
      <c r="A126" s="189" t="s">
        <v>409</v>
      </c>
      <c r="B126" s="79" t="s">
        <v>410</v>
      </c>
      <c r="C126" s="80" t="s">
        <v>410</v>
      </c>
    </row>
    <row r="127" s="54" customFormat="1" ht="26" customHeight="1" outlineLevel="1" spans="1:3">
      <c r="A127" s="189" t="s">
        <v>411</v>
      </c>
      <c r="B127" s="79" t="s">
        <v>412</v>
      </c>
      <c r="C127" s="80"/>
    </row>
    <row r="128" s="54" customFormat="1" ht="26" customHeight="1" outlineLevel="1" spans="1:3">
      <c r="A128" s="189" t="s">
        <v>413</v>
      </c>
      <c r="B128" s="79" t="s">
        <v>414</v>
      </c>
      <c r="C128" s="80"/>
    </row>
    <row r="129" s="54" customFormat="1" ht="26" customHeight="1" outlineLevel="1" spans="1:3">
      <c r="A129" s="189" t="s">
        <v>415</v>
      </c>
      <c r="B129" s="79" t="s">
        <v>416</v>
      </c>
      <c r="C129" s="80"/>
    </row>
    <row r="130" s="54" customFormat="1" ht="26" customHeight="1" outlineLevel="1" spans="1:3">
      <c r="A130" s="189" t="s">
        <v>417</v>
      </c>
      <c r="B130" s="79" t="s">
        <v>418</v>
      </c>
      <c r="C130" s="80" t="s">
        <v>418</v>
      </c>
    </row>
    <row r="131" s="54" customFormat="1" ht="26" customHeight="1" outlineLevel="1" spans="1:3">
      <c r="A131" s="189" t="s">
        <v>419</v>
      </c>
      <c r="B131" s="79" t="s">
        <v>420</v>
      </c>
      <c r="C131" s="80"/>
    </row>
    <row r="132" s="54" customFormat="1" ht="32" customHeight="1" outlineLevel="1" spans="1:3">
      <c r="A132" s="189" t="s">
        <v>421</v>
      </c>
      <c r="B132" s="79" t="s">
        <v>422</v>
      </c>
      <c r="C132" s="80"/>
    </row>
    <row r="133" s="54" customFormat="1" ht="32" customHeight="1" outlineLevel="1" spans="1:3">
      <c r="A133" s="189" t="s">
        <v>423</v>
      </c>
      <c r="B133" s="79" t="s">
        <v>424</v>
      </c>
      <c r="C133" s="80"/>
    </row>
    <row r="134" s="54" customFormat="1" ht="22" customHeight="1" spans="1:3">
      <c r="A134" s="65">
        <v>9</v>
      </c>
      <c r="B134" s="66" t="s">
        <v>425</v>
      </c>
      <c r="C134" s="67"/>
    </row>
    <row r="135" s="54" customFormat="1" ht="26" customHeight="1" outlineLevel="1" spans="1:3">
      <c r="A135" s="189" t="s">
        <v>426</v>
      </c>
      <c r="B135" s="79" t="s">
        <v>427</v>
      </c>
      <c r="C135" s="80"/>
    </row>
    <row r="136" s="54" customFormat="1" ht="32" customHeight="1" outlineLevel="1" spans="1:3">
      <c r="A136" s="189" t="s">
        <v>428</v>
      </c>
      <c r="B136" s="79" t="s">
        <v>429</v>
      </c>
      <c r="C136" s="80"/>
    </row>
    <row r="137" s="54" customFormat="1" ht="26" customHeight="1" outlineLevel="1" spans="1:3">
      <c r="A137" s="189" t="s">
        <v>430</v>
      </c>
      <c r="B137" s="79" t="s">
        <v>431</v>
      </c>
      <c r="C137" s="80"/>
    </row>
    <row r="138" s="54" customFormat="1" ht="26" customHeight="1" outlineLevel="1" spans="1:3">
      <c r="A138" s="189" t="s">
        <v>432</v>
      </c>
      <c r="B138" s="79" t="s">
        <v>433</v>
      </c>
      <c r="C138" s="80" t="s">
        <v>433</v>
      </c>
    </row>
    <row r="139" s="54" customFormat="1" ht="26" customHeight="1" outlineLevel="1" spans="1:3">
      <c r="A139" s="189" t="s">
        <v>434</v>
      </c>
      <c r="B139" s="79" t="s">
        <v>435</v>
      </c>
      <c r="C139" s="80" t="s">
        <v>435</v>
      </c>
    </row>
    <row r="140" s="54" customFormat="1" ht="26" customHeight="1" outlineLevel="1" spans="1:3">
      <c r="A140" s="189" t="s">
        <v>436</v>
      </c>
      <c r="B140" s="79" t="s">
        <v>437</v>
      </c>
      <c r="C140" s="80" t="s">
        <v>437</v>
      </c>
    </row>
    <row r="141" s="54" customFormat="1" ht="26" customHeight="1" outlineLevel="1" spans="1:3">
      <c r="A141" s="189" t="s">
        <v>438</v>
      </c>
      <c r="B141" s="79" t="s">
        <v>439</v>
      </c>
      <c r="C141" s="80" t="s">
        <v>439</v>
      </c>
    </row>
    <row r="142" s="54" customFormat="1" ht="26" customHeight="1" outlineLevel="1" spans="1:3">
      <c r="A142" s="189" t="s">
        <v>440</v>
      </c>
      <c r="B142" s="79" t="s">
        <v>441</v>
      </c>
      <c r="C142" s="80" t="s">
        <v>441</v>
      </c>
    </row>
    <row r="143" s="54" customFormat="1" ht="26" customHeight="1" outlineLevel="1" spans="1:3">
      <c r="A143" s="189" t="s">
        <v>442</v>
      </c>
      <c r="B143" s="79" t="s">
        <v>443</v>
      </c>
      <c r="C143" s="80" t="s">
        <v>443</v>
      </c>
    </row>
    <row r="144" s="54" customFormat="1" ht="26" customHeight="1" outlineLevel="1" spans="1:3">
      <c r="A144" s="189" t="s">
        <v>444</v>
      </c>
      <c r="B144" s="79" t="s">
        <v>445</v>
      </c>
      <c r="C144" s="80" t="s">
        <v>445</v>
      </c>
    </row>
    <row r="145" s="54" customFormat="1" ht="26" customHeight="1" outlineLevel="1" spans="1:3">
      <c r="A145" s="189" t="s">
        <v>446</v>
      </c>
      <c r="B145" s="79" t="s">
        <v>447</v>
      </c>
      <c r="C145" s="80" t="s">
        <v>447</v>
      </c>
    </row>
    <row r="146" s="54" customFormat="1" ht="26" customHeight="1" outlineLevel="1" spans="1:3">
      <c r="A146" s="189" t="s">
        <v>448</v>
      </c>
      <c r="B146" s="79" t="s">
        <v>449</v>
      </c>
      <c r="C146" s="80"/>
    </row>
    <row r="147" s="54" customFormat="1" ht="26" customHeight="1" outlineLevel="1" spans="1:3">
      <c r="A147" s="189" t="s">
        <v>450</v>
      </c>
      <c r="B147" s="79" t="s">
        <v>451</v>
      </c>
      <c r="C147" s="80"/>
    </row>
    <row r="148" s="54" customFormat="1" ht="32" customHeight="1" outlineLevel="1" spans="1:3">
      <c r="A148" s="189" t="s">
        <v>452</v>
      </c>
      <c r="B148" s="79" t="s">
        <v>453</v>
      </c>
      <c r="C148" s="80"/>
    </row>
    <row r="149" s="54" customFormat="1" ht="32" customHeight="1" outlineLevel="1" spans="1:3">
      <c r="A149" s="189" t="s">
        <v>454</v>
      </c>
      <c r="B149" s="79" t="s">
        <v>455</v>
      </c>
      <c r="C149" s="80" t="s">
        <v>455</v>
      </c>
    </row>
    <row r="150" s="54" customFormat="1" ht="26" customHeight="1" outlineLevel="1" spans="1:3">
      <c r="A150" s="189" t="s">
        <v>456</v>
      </c>
      <c r="B150" s="79" t="s">
        <v>457</v>
      </c>
      <c r="C150" s="80"/>
    </row>
    <row r="151" s="54" customFormat="1" ht="33" customHeight="1" outlineLevel="1" spans="1:3">
      <c r="A151" s="189" t="s">
        <v>458</v>
      </c>
      <c r="B151" s="79" t="s">
        <v>459</v>
      </c>
      <c r="C151" s="80"/>
    </row>
    <row r="152" s="54" customFormat="1" ht="33" customHeight="1" outlineLevel="1" spans="1:3">
      <c r="A152" s="189" t="s">
        <v>460</v>
      </c>
      <c r="B152" s="63" t="s">
        <v>461</v>
      </c>
      <c r="C152" s="64"/>
    </row>
    <row r="153" s="54" customFormat="1" ht="33" customHeight="1" outlineLevel="1" spans="1:3">
      <c r="A153" s="189" t="s">
        <v>462</v>
      </c>
      <c r="B153" s="79" t="s">
        <v>463</v>
      </c>
      <c r="C153" s="80"/>
    </row>
    <row r="154" s="54" customFormat="1" ht="22" customHeight="1" spans="1:3">
      <c r="A154" s="65">
        <v>10</v>
      </c>
      <c r="B154" s="66" t="s">
        <v>464</v>
      </c>
      <c r="C154" s="67"/>
    </row>
    <row r="155" s="54" customFormat="1" ht="26" customHeight="1" outlineLevel="1" spans="1:3">
      <c r="A155" s="189" t="s">
        <v>465</v>
      </c>
      <c r="B155" s="79" t="s">
        <v>466</v>
      </c>
      <c r="C155" s="80"/>
    </row>
    <row r="156" s="54" customFormat="1" ht="26" customHeight="1" outlineLevel="1" spans="1:3">
      <c r="A156" s="189" t="s">
        <v>467</v>
      </c>
      <c r="B156" s="79" t="s">
        <v>468</v>
      </c>
      <c r="C156" s="80" t="s">
        <v>469</v>
      </c>
    </row>
    <row r="157" s="54" customFormat="1" ht="22" customHeight="1" spans="1:3">
      <c r="A157" s="65">
        <v>11</v>
      </c>
      <c r="B157" s="66" t="s">
        <v>470</v>
      </c>
      <c r="C157" s="67"/>
    </row>
    <row r="158" s="54" customFormat="1" ht="32" customHeight="1" outlineLevel="1" spans="1:3">
      <c r="A158" s="189" t="s">
        <v>471</v>
      </c>
      <c r="B158" s="79" t="s">
        <v>472</v>
      </c>
      <c r="C158" s="80"/>
    </row>
    <row r="159" s="54" customFormat="1" ht="32" customHeight="1" outlineLevel="1" spans="1:3">
      <c r="A159" s="189" t="s">
        <v>473</v>
      </c>
      <c r="B159" s="79" t="s">
        <v>474</v>
      </c>
      <c r="C159" s="80"/>
    </row>
    <row r="160" s="54" customFormat="1" ht="26" customHeight="1" outlineLevel="1" spans="1:3">
      <c r="A160" s="189" t="s">
        <v>475</v>
      </c>
      <c r="B160" s="79" t="s">
        <v>476</v>
      </c>
      <c r="C160" s="80" t="s">
        <v>476</v>
      </c>
    </row>
    <row r="161" s="54" customFormat="1" ht="26" customHeight="1" outlineLevel="1" spans="1:3">
      <c r="A161" s="189" t="s">
        <v>477</v>
      </c>
      <c r="B161" s="79" t="s">
        <v>478</v>
      </c>
      <c r="C161" s="80"/>
    </row>
    <row r="162" s="54" customFormat="1" ht="22" customHeight="1" spans="1:3">
      <c r="A162" s="65">
        <v>12</v>
      </c>
      <c r="B162" s="66" t="s">
        <v>479</v>
      </c>
      <c r="C162" s="67"/>
    </row>
    <row r="163" s="54" customFormat="1" ht="32" customHeight="1" outlineLevel="1" spans="1:3">
      <c r="A163" s="189" t="s">
        <v>480</v>
      </c>
      <c r="B163" s="79" t="s">
        <v>481</v>
      </c>
      <c r="C163" s="80"/>
    </row>
    <row r="164" s="54" customFormat="1" ht="26" customHeight="1" outlineLevel="1" spans="1:3">
      <c r="A164" s="189" t="s">
        <v>482</v>
      </c>
      <c r="B164" s="79" t="s">
        <v>483</v>
      </c>
      <c r="C164" s="80" t="s">
        <v>483</v>
      </c>
    </row>
    <row r="165" s="54" customFormat="1" ht="26" customHeight="1" outlineLevel="1" spans="1:3">
      <c r="A165" s="189" t="s">
        <v>484</v>
      </c>
      <c r="B165" s="79" t="s">
        <v>485</v>
      </c>
      <c r="C165" s="80"/>
    </row>
    <row r="166" s="54" customFormat="1" ht="32" customHeight="1" outlineLevel="1" spans="1:3">
      <c r="A166" s="189" t="s">
        <v>486</v>
      </c>
      <c r="B166" s="79" t="s">
        <v>487</v>
      </c>
      <c r="C166" s="80" t="s">
        <v>487</v>
      </c>
    </row>
    <row r="167" s="54" customFormat="1" ht="32" customHeight="1" outlineLevel="1" spans="1:3">
      <c r="A167" s="189" t="s">
        <v>488</v>
      </c>
      <c r="B167" s="79" t="s">
        <v>489</v>
      </c>
      <c r="C167" s="80"/>
    </row>
    <row r="168" s="54" customFormat="1" ht="26" customHeight="1" outlineLevel="1" spans="1:3">
      <c r="A168" s="189" t="s">
        <v>490</v>
      </c>
      <c r="B168" s="79" t="s">
        <v>491</v>
      </c>
      <c r="C168" s="80"/>
    </row>
    <row r="169" s="54" customFormat="1" ht="26" customHeight="1" outlineLevel="1" spans="1:3">
      <c r="A169" s="189" t="s">
        <v>492</v>
      </c>
      <c r="B169" s="79" t="s">
        <v>493</v>
      </c>
      <c r="C169" s="80" t="s">
        <v>494</v>
      </c>
    </row>
    <row r="170" s="55" customFormat="1" ht="22" customHeight="1" spans="1:3">
      <c r="A170" s="65">
        <v>13</v>
      </c>
      <c r="B170" s="66" t="s">
        <v>495</v>
      </c>
      <c r="C170" s="67"/>
    </row>
    <row r="171" s="54" customFormat="1" ht="32" customHeight="1" outlineLevel="1" spans="1:3">
      <c r="A171" s="189" t="s">
        <v>496</v>
      </c>
      <c r="B171" s="63" t="s">
        <v>497</v>
      </c>
      <c r="C171" s="64"/>
    </row>
    <row r="172" s="54" customFormat="1" ht="32" customHeight="1" outlineLevel="1" spans="1:3">
      <c r="A172" s="189" t="s">
        <v>498</v>
      </c>
      <c r="B172" s="63" t="s">
        <v>499</v>
      </c>
      <c r="C172" s="64" t="s">
        <v>499</v>
      </c>
    </row>
    <row r="173" s="54" customFormat="1" ht="32" customHeight="1" outlineLevel="1" spans="1:3">
      <c r="A173" s="189" t="s">
        <v>500</v>
      </c>
      <c r="B173" s="63" t="s">
        <v>501</v>
      </c>
      <c r="C173" s="64" t="s">
        <v>501</v>
      </c>
    </row>
    <row r="174" s="54" customFormat="1" ht="32" customHeight="1" outlineLevel="1" spans="1:3">
      <c r="A174" s="189" t="s">
        <v>502</v>
      </c>
      <c r="B174" s="63" t="s">
        <v>503</v>
      </c>
      <c r="C174" s="64" t="s">
        <v>504</v>
      </c>
    </row>
    <row r="175" s="54" customFormat="1" ht="32" customHeight="1" outlineLevel="1" spans="1:3">
      <c r="A175" s="189" t="s">
        <v>505</v>
      </c>
      <c r="B175" s="63" t="s">
        <v>506</v>
      </c>
      <c r="C175" s="64" t="s">
        <v>507</v>
      </c>
    </row>
    <row r="176" s="54" customFormat="1" ht="30" customHeight="1" outlineLevel="1" spans="1:3">
      <c r="A176" s="189" t="s">
        <v>508</v>
      </c>
      <c r="B176" s="63" t="s">
        <v>509</v>
      </c>
      <c r="C176" s="64"/>
    </row>
    <row r="177" s="54" customFormat="1" ht="22" customHeight="1" spans="1:3">
      <c r="A177" s="65">
        <v>14</v>
      </c>
      <c r="B177" s="66" t="s">
        <v>510</v>
      </c>
      <c r="C177" s="64"/>
    </row>
    <row r="178" s="54" customFormat="1" ht="26" customHeight="1" outlineLevel="1" spans="1:3">
      <c r="A178" s="189" t="s">
        <v>511</v>
      </c>
      <c r="B178" s="81" t="s">
        <v>512</v>
      </c>
      <c r="C178" s="82"/>
    </row>
    <row r="179" s="54" customFormat="1" ht="26" customHeight="1" outlineLevel="1" spans="1:3">
      <c r="A179" s="189" t="s">
        <v>513</v>
      </c>
      <c r="B179" s="81" t="s">
        <v>514</v>
      </c>
      <c r="C179" s="82" t="s">
        <v>515</v>
      </c>
    </row>
    <row r="180" s="54" customFormat="1" ht="26" customHeight="1" outlineLevel="1" spans="1:3">
      <c r="A180" s="189" t="s">
        <v>516</v>
      </c>
      <c r="B180" s="63" t="s">
        <v>517</v>
      </c>
      <c r="C180" s="64"/>
    </row>
    <row r="181" s="54" customFormat="1" ht="45" customHeight="1" outlineLevel="1" spans="1:3">
      <c r="A181" s="189" t="s">
        <v>518</v>
      </c>
      <c r="B181" s="63" t="s">
        <v>519</v>
      </c>
      <c r="C181" s="64"/>
    </row>
    <row r="182" s="54" customFormat="1" ht="33" customHeight="1" outlineLevel="1" spans="1:3">
      <c r="A182" s="189" t="s">
        <v>520</v>
      </c>
      <c r="B182" s="63" t="s">
        <v>521</v>
      </c>
      <c r="C182" s="64"/>
    </row>
    <row r="183" s="54" customFormat="1" ht="29" customHeight="1" outlineLevel="1" spans="1:3">
      <c r="A183" s="189" t="s">
        <v>522</v>
      </c>
      <c r="B183" s="63" t="s">
        <v>523</v>
      </c>
      <c r="C183" s="64"/>
    </row>
    <row r="184" s="54" customFormat="1" ht="29" customHeight="1" outlineLevel="1" spans="1:3">
      <c r="A184" s="189" t="s">
        <v>524</v>
      </c>
      <c r="B184" s="63" t="s">
        <v>525</v>
      </c>
      <c r="C184" s="64"/>
    </row>
    <row r="185" s="54" customFormat="1" ht="22" customHeight="1" spans="1:3">
      <c r="A185" s="65">
        <v>15</v>
      </c>
      <c r="B185" s="66" t="s">
        <v>526</v>
      </c>
      <c r="C185" s="67"/>
    </row>
    <row r="186" s="56" customFormat="1" ht="26" customHeight="1" outlineLevel="1" spans="1:3">
      <c r="A186" s="189" t="s">
        <v>527</v>
      </c>
      <c r="B186" s="63" t="s">
        <v>528</v>
      </c>
      <c r="C186" s="64"/>
    </row>
    <row r="187" s="56" customFormat="1" ht="26" customHeight="1" outlineLevel="1" spans="1:3">
      <c r="A187" s="189" t="s">
        <v>529</v>
      </c>
      <c r="B187" s="63" t="s">
        <v>530</v>
      </c>
      <c r="C187" s="64" t="s">
        <v>531</v>
      </c>
    </row>
    <row r="188" s="56" customFormat="1" ht="45" customHeight="1" outlineLevel="1" spans="1:3">
      <c r="A188" s="189" t="s">
        <v>532</v>
      </c>
      <c r="B188" s="63" t="s">
        <v>533</v>
      </c>
      <c r="C188" s="64"/>
    </row>
    <row r="189" s="56" customFormat="1" ht="75" customHeight="1" outlineLevel="1" spans="1:3">
      <c r="A189" s="189" t="s">
        <v>534</v>
      </c>
      <c r="B189" s="63" t="s">
        <v>535</v>
      </c>
      <c r="C189" s="64" t="s">
        <v>536</v>
      </c>
    </row>
    <row r="190" s="56" customFormat="1" ht="78" customHeight="1" outlineLevel="1" spans="1:3">
      <c r="A190" s="189" t="s">
        <v>537</v>
      </c>
      <c r="B190" s="63" t="s">
        <v>538</v>
      </c>
      <c r="C190" s="64" t="s">
        <v>539</v>
      </c>
    </row>
    <row r="191" s="56" customFormat="1" ht="37" customHeight="1" outlineLevel="1" spans="1:3">
      <c r="A191" s="189" t="s">
        <v>540</v>
      </c>
      <c r="B191" s="63" t="s">
        <v>541</v>
      </c>
      <c r="C191" s="64" t="s">
        <v>542</v>
      </c>
    </row>
    <row r="192" s="56" customFormat="1" ht="26" customHeight="1" outlineLevel="1" spans="1:3">
      <c r="A192" s="189" t="s">
        <v>543</v>
      </c>
      <c r="B192" s="63" t="s">
        <v>544</v>
      </c>
      <c r="C192" s="64"/>
    </row>
    <row r="193" s="56" customFormat="1" ht="26" customHeight="1" outlineLevel="1" spans="1:3">
      <c r="A193" s="189" t="s">
        <v>545</v>
      </c>
      <c r="B193" s="63" t="s">
        <v>546</v>
      </c>
      <c r="C193" s="64"/>
    </row>
    <row r="194" s="56" customFormat="1" ht="30" customHeight="1" outlineLevel="1" spans="1:3">
      <c r="A194" s="189" t="s">
        <v>547</v>
      </c>
      <c r="B194" s="83" t="s">
        <v>548</v>
      </c>
      <c r="C194" s="84"/>
    </row>
    <row r="195" s="56" customFormat="1" ht="29" customHeight="1" outlineLevel="1" spans="1:3">
      <c r="A195" s="189" t="s">
        <v>549</v>
      </c>
      <c r="B195" s="83" t="s">
        <v>550</v>
      </c>
      <c r="C195" s="84"/>
    </row>
    <row r="196" s="54" customFormat="1" ht="22" customHeight="1" spans="1:3">
      <c r="A196" s="65">
        <v>16</v>
      </c>
      <c r="B196" s="66" t="s">
        <v>551</v>
      </c>
      <c r="C196" s="69"/>
    </row>
    <row r="197" s="54" customFormat="1" ht="26" customHeight="1" outlineLevel="1" spans="1:3">
      <c r="A197" s="190" t="s">
        <v>552</v>
      </c>
      <c r="B197" s="63" t="s">
        <v>551</v>
      </c>
      <c r="C197" s="69" t="s">
        <v>553</v>
      </c>
    </row>
    <row r="198" s="54" customFormat="1" ht="32" customHeight="1" outlineLevel="1" spans="1:3">
      <c r="A198" s="190" t="s">
        <v>554</v>
      </c>
      <c r="B198" s="63" t="s">
        <v>555</v>
      </c>
      <c r="C198" s="64" t="s">
        <v>556</v>
      </c>
    </row>
    <row r="199" s="54" customFormat="1" ht="42" customHeight="1" outlineLevel="1" spans="1:3">
      <c r="A199" s="190" t="s">
        <v>557</v>
      </c>
      <c r="B199" s="63"/>
      <c r="C199" s="69" t="s">
        <v>558</v>
      </c>
    </row>
    <row r="200" s="54" customFormat="1" ht="48" customHeight="1" outlineLevel="1" spans="1:3">
      <c r="A200" s="190" t="s">
        <v>559</v>
      </c>
      <c r="B200" s="63"/>
      <c r="C200" s="69" t="s">
        <v>560</v>
      </c>
    </row>
    <row r="201" s="54" customFormat="1" ht="28" customHeight="1" outlineLevel="1" spans="1:3">
      <c r="A201" s="190" t="s">
        <v>561</v>
      </c>
      <c r="B201" s="63"/>
      <c r="C201" s="64" t="s">
        <v>562</v>
      </c>
    </row>
    <row r="202" s="54" customFormat="1" ht="32" customHeight="1" outlineLevel="1" spans="1:3">
      <c r="A202" s="191" t="s">
        <v>563</v>
      </c>
      <c r="B202" s="86" t="s">
        <v>564</v>
      </c>
      <c r="C202" s="87" t="s">
        <v>565</v>
      </c>
    </row>
    <row r="206" spans="3:3">
      <c r="C206" s="54" t="s">
        <v>566</v>
      </c>
    </row>
  </sheetData>
  <sheetProtection algorithmName="SHA-512" hashValue="fKJwp2Y0Y9qL954erOEAC2u05Ffbd/nYhvkKyQjmdH77u0IWBCsR6UCHKu+vD+ZFHMOv7/zztX4LG7NLzhUTbA==" saltValue="oUNH6/MGSeMK8rQjCv6eiw==" spinCount="100000" sheet="1" objects="1"/>
  <mergeCells count="121">
    <mergeCell ref="A1:B1"/>
    <mergeCell ref="A2:C2"/>
    <mergeCell ref="A4:C4"/>
    <mergeCell ref="B37:C37"/>
    <mergeCell ref="B38:C38"/>
    <mergeCell ref="B39:C39"/>
    <mergeCell ref="B40:C40"/>
    <mergeCell ref="B41:C41"/>
    <mergeCell ref="B89:C89"/>
    <mergeCell ref="B90:C90"/>
    <mergeCell ref="B91:C91"/>
    <mergeCell ref="B92:C92"/>
    <mergeCell ref="B93:C93"/>
    <mergeCell ref="B94:C94"/>
    <mergeCell ref="B95:C95"/>
    <mergeCell ref="B96:C96"/>
    <mergeCell ref="B97:C97"/>
    <mergeCell ref="B99:C99"/>
    <mergeCell ref="B100:C100"/>
    <mergeCell ref="B101:C101"/>
    <mergeCell ref="B102:C102"/>
    <mergeCell ref="B103:C103"/>
    <mergeCell ref="B104:C104"/>
    <mergeCell ref="B105:C105"/>
    <mergeCell ref="B106:C106"/>
    <mergeCell ref="B107:C107"/>
    <mergeCell ref="B108:C108"/>
    <mergeCell ref="B109:C109"/>
    <mergeCell ref="B110:C110"/>
    <mergeCell ref="B111:C111"/>
    <mergeCell ref="B113:C113"/>
    <mergeCell ref="B114:C114"/>
    <mergeCell ref="B115:C115"/>
    <mergeCell ref="B116:C116"/>
    <mergeCell ref="B118:C118"/>
    <mergeCell ref="B119:C119"/>
    <mergeCell ref="B120:C120"/>
    <mergeCell ref="B121:C121"/>
    <mergeCell ref="B122:C122"/>
    <mergeCell ref="B123:C123"/>
    <mergeCell ref="B124:C124"/>
    <mergeCell ref="B125:C125"/>
    <mergeCell ref="B126:C126"/>
    <mergeCell ref="B127:C127"/>
    <mergeCell ref="B128:C128"/>
    <mergeCell ref="B129:C129"/>
    <mergeCell ref="B130:C130"/>
    <mergeCell ref="B131:C131"/>
    <mergeCell ref="B132:C132"/>
    <mergeCell ref="B133:C133"/>
    <mergeCell ref="B135:C135"/>
    <mergeCell ref="B136:C136"/>
    <mergeCell ref="B137:C137"/>
    <mergeCell ref="B138:C138"/>
    <mergeCell ref="B139:C139"/>
    <mergeCell ref="B140:C140"/>
    <mergeCell ref="B141:C141"/>
    <mergeCell ref="B142:C142"/>
    <mergeCell ref="B143:C143"/>
    <mergeCell ref="B144:C144"/>
    <mergeCell ref="B145:C145"/>
    <mergeCell ref="B146:C146"/>
    <mergeCell ref="B147:C147"/>
    <mergeCell ref="B148:C148"/>
    <mergeCell ref="B149:C149"/>
    <mergeCell ref="B150:C150"/>
    <mergeCell ref="B151:C151"/>
    <mergeCell ref="B152:C152"/>
    <mergeCell ref="B153:C153"/>
    <mergeCell ref="B155:C155"/>
    <mergeCell ref="B156:C156"/>
    <mergeCell ref="B158:C158"/>
    <mergeCell ref="B159:C159"/>
    <mergeCell ref="B160:C160"/>
    <mergeCell ref="B161:C161"/>
    <mergeCell ref="B163:C163"/>
    <mergeCell ref="B164:C164"/>
    <mergeCell ref="B165:C165"/>
    <mergeCell ref="B166:C166"/>
    <mergeCell ref="B167:C167"/>
    <mergeCell ref="B168:C168"/>
    <mergeCell ref="B169:C169"/>
    <mergeCell ref="B171:C171"/>
    <mergeCell ref="B172:C172"/>
    <mergeCell ref="B173:C173"/>
    <mergeCell ref="B174:C174"/>
    <mergeCell ref="B175:C175"/>
    <mergeCell ref="B176:C176"/>
    <mergeCell ref="B178:C178"/>
    <mergeCell ref="B179:C179"/>
    <mergeCell ref="B180:C180"/>
    <mergeCell ref="B181:C181"/>
    <mergeCell ref="B182:C182"/>
    <mergeCell ref="B183:C183"/>
    <mergeCell ref="B184:C184"/>
    <mergeCell ref="B186:C186"/>
    <mergeCell ref="B187:C187"/>
    <mergeCell ref="B188:C188"/>
    <mergeCell ref="B189:C189"/>
    <mergeCell ref="B190:C190"/>
    <mergeCell ref="B191:C191"/>
    <mergeCell ref="B192:C192"/>
    <mergeCell ref="B193:C193"/>
    <mergeCell ref="B194:C194"/>
    <mergeCell ref="B195:C195"/>
    <mergeCell ref="B11:B12"/>
    <mergeCell ref="B13:B17"/>
    <mergeCell ref="B20:B24"/>
    <mergeCell ref="B28:B29"/>
    <mergeCell ref="B33:B34"/>
    <mergeCell ref="B43:B53"/>
    <mergeCell ref="B54:B59"/>
    <mergeCell ref="B60:B63"/>
    <mergeCell ref="B64:B65"/>
    <mergeCell ref="B66:B73"/>
    <mergeCell ref="B74:B76"/>
    <mergeCell ref="B77:B80"/>
    <mergeCell ref="B81:B83"/>
    <mergeCell ref="B84:B85"/>
    <mergeCell ref="B198:B201"/>
    <mergeCell ref="D71:F74"/>
  </mergeCells>
  <pageMargins left="0.314583333333333" right="0.314583333333333" top="0.314583333333333" bottom="0.236111111111111" header="0.196527777777778" footer="0.196527777777778"/>
  <pageSetup paperSize="9" scale="90" fitToHeight="0"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pageSetUpPr fitToPage="1"/>
  </sheetPr>
  <dimension ref="A1:E44"/>
  <sheetViews>
    <sheetView workbookViewId="0">
      <selection activeCell="A1" sqref="$A1:$XFD1048576"/>
    </sheetView>
  </sheetViews>
  <sheetFormatPr defaultColWidth="9" defaultRowHeight="12" outlineLevelCol="4"/>
  <cols>
    <col min="1" max="1" width="6.63333333333333" style="5" customWidth="1"/>
    <col min="2" max="2" width="15.6333333333333" style="5" customWidth="1"/>
    <col min="3" max="4" width="23.6333333333333" style="3" customWidth="1"/>
    <col min="5" max="5" width="46.6333333333333" style="3" customWidth="1"/>
    <col min="6" max="6" width="11.25" style="3" customWidth="1"/>
    <col min="7" max="16384" width="9" style="3"/>
  </cols>
  <sheetData>
    <row r="1" ht="18" customHeight="1" spans="1:3">
      <c r="A1" s="6" t="s">
        <v>132</v>
      </c>
      <c r="B1" s="6"/>
      <c r="C1" s="6"/>
    </row>
    <row r="2" s="1" customFormat="1" ht="30" customHeight="1" spans="1:5">
      <c r="A2" s="7" t="s">
        <v>567</v>
      </c>
      <c r="B2" s="7"/>
      <c r="C2" s="7"/>
      <c r="D2" s="7"/>
      <c r="E2" s="7"/>
    </row>
    <row r="3" s="2" customFormat="1" ht="20" customHeight="1" spans="1:5">
      <c r="A3" s="11" t="s">
        <v>25</v>
      </c>
      <c r="B3" s="12" t="s">
        <v>568</v>
      </c>
      <c r="C3" s="12"/>
      <c r="D3" s="12"/>
      <c r="E3" s="13"/>
    </row>
    <row r="4" s="2" customFormat="1" ht="20" customHeight="1" spans="1:5">
      <c r="A4" s="11" t="s">
        <v>4</v>
      </c>
      <c r="B4" s="12" t="s">
        <v>569</v>
      </c>
      <c r="C4" s="12" t="s">
        <v>31</v>
      </c>
      <c r="D4" s="12"/>
      <c r="E4" s="13" t="s">
        <v>570</v>
      </c>
    </row>
    <row r="5" s="3" customFormat="1" ht="38" customHeight="1" spans="1:5">
      <c r="A5" s="52">
        <v>1</v>
      </c>
      <c r="B5" s="20" t="s">
        <v>571</v>
      </c>
      <c r="C5" s="16" t="s">
        <v>572</v>
      </c>
      <c r="D5" s="16"/>
      <c r="E5" s="21" t="s">
        <v>573</v>
      </c>
    </row>
    <row r="6" s="3" customFormat="1" ht="47" customHeight="1" spans="1:5">
      <c r="A6" s="52">
        <v>2</v>
      </c>
      <c r="B6" s="20" t="s">
        <v>574</v>
      </c>
      <c r="C6" s="16" t="s">
        <v>575</v>
      </c>
      <c r="D6" s="16" t="s">
        <v>576</v>
      </c>
      <c r="E6" s="21" t="s">
        <v>577</v>
      </c>
    </row>
    <row r="7" s="3" customFormat="1" ht="42" customHeight="1" spans="1:5">
      <c r="A7" s="52">
        <v>3</v>
      </c>
      <c r="B7" s="20" t="s">
        <v>578</v>
      </c>
      <c r="C7" s="16" t="s">
        <v>579</v>
      </c>
      <c r="D7" s="16" t="s">
        <v>580</v>
      </c>
      <c r="E7" s="21" t="s">
        <v>581</v>
      </c>
    </row>
    <row r="8" s="3" customFormat="1" ht="56" customHeight="1" spans="1:5">
      <c r="A8" s="52">
        <v>4</v>
      </c>
      <c r="B8" s="20" t="s">
        <v>582</v>
      </c>
      <c r="C8" s="16" t="s">
        <v>583</v>
      </c>
      <c r="D8" s="16" t="s">
        <v>584</v>
      </c>
      <c r="E8" s="21" t="s">
        <v>585</v>
      </c>
    </row>
    <row r="9" s="3" customFormat="1" ht="37" customHeight="1" spans="1:5">
      <c r="A9" s="52">
        <v>5</v>
      </c>
      <c r="B9" s="20" t="s">
        <v>586</v>
      </c>
      <c r="C9" s="16" t="s">
        <v>587</v>
      </c>
      <c r="D9" s="16" t="s">
        <v>588</v>
      </c>
      <c r="E9" s="21" t="s">
        <v>588</v>
      </c>
    </row>
    <row r="10" s="3" customFormat="1" ht="30" customHeight="1" spans="1:5">
      <c r="A10" s="52">
        <v>6</v>
      </c>
      <c r="B10" s="20" t="s">
        <v>589</v>
      </c>
      <c r="C10" s="16" t="s">
        <v>590</v>
      </c>
      <c r="D10" s="16" t="s">
        <v>591</v>
      </c>
      <c r="E10" s="21" t="s">
        <v>591</v>
      </c>
    </row>
    <row r="11" s="3" customFormat="1" ht="28" customHeight="1" spans="1:5">
      <c r="A11" s="52">
        <v>7</v>
      </c>
      <c r="B11" s="20" t="s">
        <v>592</v>
      </c>
      <c r="C11" s="16" t="s">
        <v>593</v>
      </c>
      <c r="D11" s="16" t="s">
        <v>594</v>
      </c>
      <c r="E11" s="21" t="s">
        <v>594</v>
      </c>
    </row>
    <row r="12" s="3" customFormat="1" ht="32" customHeight="1" spans="1:5">
      <c r="A12" s="52">
        <v>8</v>
      </c>
      <c r="B12" s="20" t="s">
        <v>595</v>
      </c>
      <c r="C12" s="16" t="s">
        <v>596</v>
      </c>
      <c r="D12" s="16" t="s">
        <v>597</v>
      </c>
      <c r="E12" s="21" t="s">
        <v>597</v>
      </c>
    </row>
    <row r="13" s="3" customFormat="1" ht="28" customHeight="1" spans="1:5">
      <c r="A13" s="52">
        <v>9</v>
      </c>
      <c r="B13" s="20" t="s">
        <v>598</v>
      </c>
      <c r="C13" s="16" t="s">
        <v>599</v>
      </c>
      <c r="D13" s="16" t="s">
        <v>600</v>
      </c>
      <c r="E13" s="21" t="s">
        <v>600</v>
      </c>
    </row>
    <row r="14" s="3" customFormat="1" ht="29" customHeight="1" spans="1:5">
      <c r="A14" s="52">
        <v>10</v>
      </c>
      <c r="B14" s="20" t="s">
        <v>601</v>
      </c>
      <c r="C14" s="16" t="s">
        <v>602</v>
      </c>
      <c r="D14" s="16" t="s">
        <v>603</v>
      </c>
      <c r="E14" s="21" t="s">
        <v>604</v>
      </c>
    </row>
    <row r="15" s="3" customFormat="1" ht="33" customHeight="1" spans="1:5">
      <c r="A15" s="52">
        <v>11</v>
      </c>
      <c r="B15" s="20" t="s">
        <v>605</v>
      </c>
      <c r="C15" s="16" t="s">
        <v>606</v>
      </c>
      <c r="D15" s="16" t="s">
        <v>607</v>
      </c>
      <c r="E15" s="21" t="s">
        <v>608</v>
      </c>
    </row>
    <row r="16" s="3" customFormat="1" ht="30" customHeight="1" spans="1:5">
      <c r="A16" s="52">
        <v>12</v>
      </c>
      <c r="B16" s="20" t="s">
        <v>609</v>
      </c>
      <c r="C16" s="16" t="s">
        <v>610</v>
      </c>
      <c r="D16" s="16" t="s">
        <v>611</v>
      </c>
      <c r="E16" s="21" t="s">
        <v>611</v>
      </c>
    </row>
    <row r="17" s="3" customFormat="1" ht="30" customHeight="1" spans="1:5">
      <c r="A17" s="52">
        <v>13</v>
      </c>
      <c r="B17" s="20" t="s">
        <v>612</v>
      </c>
      <c r="C17" s="16" t="s">
        <v>613</v>
      </c>
      <c r="D17" s="16" t="s">
        <v>614</v>
      </c>
      <c r="E17" s="21" t="s">
        <v>614</v>
      </c>
    </row>
    <row r="18" s="4" customFormat="1" ht="32" customHeight="1" spans="1:5">
      <c r="A18" s="52">
        <v>14</v>
      </c>
      <c r="B18" s="20" t="s">
        <v>615</v>
      </c>
      <c r="C18" s="16" t="s">
        <v>616</v>
      </c>
      <c r="D18" s="16" t="s">
        <v>617</v>
      </c>
      <c r="E18" s="21" t="s">
        <v>618</v>
      </c>
    </row>
    <row r="19" s="4" customFormat="1" ht="20" customHeight="1" spans="1:5">
      <c r="A19" s="11" t="s">
        <v>71</v>
      </c>
      <c r="B19" s="18" t="s">
        <v>568</v>
      </c>
      <c r="C19" s="18"/>
      <c r="D19" s="18"/>
      <c r="E19" s="19"/>
    </row>
    <row r="20" s="4" customFormat="1" ht="20" customHeight="1" spans="1:5">
      <c r="A20" s="11" t="s">
        <v>4</v>
      </c>
      <c r="B20" s="12" t="s">
        <v>619</v>
      </c>
      <c r="C20" s="12"/>
      <c r="D20" s="12" t="s">
        <v>620</v>
      </c>
      <c r="E20" s="13"/>
    </row>
    <row r="21" ht="46" customHeight="1" spans="1:5">
      <c r="A21" s="14">
        <v>1</v>
      </c>
      <c r="B21" s="20" t="s">
        <v>621</v>
      </c>
      <c r="C21" s="20"/>
      <c r="D21" s="16" t="s">
        <v>622</v>
      </c>
      <c r="E21" s="21"/>
    </row>
    <row r="22" ht="33" customHeight="1" spans="1:5">
      <c r="A22" s="14">
        <v>2</v>
      </c>
      <c r="B22" s="20" t="s">
        <v>623</v>
      </c>
      <c r="C22" s="16" t="s">
        <v>623</v>
      </c>
      <c r="D22" s="16" t="s">
        <v>624</v>
      </c>
      <c r="E22" s="21" t="s">
        <v>625</v>
      </c>
    </row>
    <row r="23" ht="47" customHeight="1" spans="1:5">
      <c r="A23" s="14">
        <v>3</v>
      </c>
      <c r="B23" s="20" t="s">
        <v>626</v>
      </c>
      <c r="C23" s="16" t="s">
        <v>626</v>
      </c>
      <c r="D23" s="16" t="s">
        <v>627</v>
      </c>
      <c r="E23" s="21" t="s">
        <v>628</v>
      </c>
    </row>
    <row r="24" ht="57" customHeight="1" spans="1:5">
      <c r="A24" s="14">
        <v>4</v>
      </c>
      <c r="B24" s="20" t="s">
        <v>629</v>
      </c>
      <c r="C24" s="16" t="s">
        <v>629</v>
      </c>
      <c r="D24" s="16" t="s">
        <v>630</v>
      </c>
      <c r="E24" s="21" t="s">
        <v>631</v>
      </c>
    </row>
    <row r="25" ht="45" customHeight="1" spans="1:5">
      <c r="A25" s="14">
        <v>5</v>
      </c>
      <c r="B25" s="20" t="s">
        <v>632</v>
      </c>
      <c r="C25" s="16" t="s">
        <v>632</v>
      </c>
      <c r="D25" s="16" t="s">
        <v>633</v>
      </c>
      <c r="E25" s="21" t="s">
        <v>634</v>
      </c>
    </row>
    <row r="26" ht="42" customHeight="1" spans="1:5">
      <c r="A26" s="14">
        <v>6</v>
      </c>
      <c r="B26" s="20" t="s">
        <v>635</v>
      </c>
      <c r="C26" s="16" t="s">
        <v>635</v>
      </c>
      <c r="D26" s="16" t="s">
        <v>636</v>
      </c>
      <c r="E26" s="21" t="s">
        <v>637</v>
      </c>
    </row>
    <row r="27" ht="34" customHeight="1" spans="1:5">
      <c r="A27" s="14">
        <v>7</v>
      </c>
      <c r="B27" s="20" t="s">
        <v>574</v>
      </c>
      <c r="C27" s="16" t="s">
        <v>574</v>
      </c>
      <c r="D27" s="16" t="s">
        <v>638</v>
      </c>
      <c r="E27" s="21" t="s">
        <v>639</v>
      </c>
    </row>
    <row r="28" ht="39" customHeight="1" spans="1:5">
      <c r="A28" s="14">
        <v>8</v>
      </c>
      <c r="B28" s="20" t="s">
        <v>571</v>
      </c>
      <c r="C28" s="16" t="s">
        <v>571</v>
      </c>
      <c r="D28" s="16" t="s">
        <v>640</v>
      </c>
      <c r="E28" s="21" t="s">
        <v>641</v>
      </c>
    </row>
    <row r="29" ht="44" customHeight="1" spans="1:5">
      <c r="A29" s="14">
        <v>9</v>
      </c>
      <c r="B29" s="20" t="s">
        <v>642</v>
      </c>
      <c r="C29" s="16" t="s">
        <v>642</v>
      </c>
      <c r="D29" s="16" t="s">
        <v>643</v>
      </c>
      <c r="E29" s="21" t="s">
        <v>644</v>
      </c>
    </row>
    <row r="30" ht="44" customHeight="1" spans="1:5">
      <c r="A30" s="14">
        <v>10</v>
      </c>
      <c r="B30" s="20" t="s">
        <v>645</v>
      </c>
      <c r="C30" s="16" t="s">
        <v>645</v>
      </c>
      <c r="D30" s="16" t="s">
        <v>646</v>
      </c>
      <c r="E30" s="21" t="s">
        <v>647</v>
      </c>
    </row>
    <row r="31" ht="35" customHeight="1" spans="1:5">
      <c r="A31" s="14">
        <v>11</v>
      </c>
      <c r="B31" s="20" t="s">
        <v>648</v>
      </c>
      <c r="C31" s="16" t="s">
        <v>648</v>
      </c>
      <c r="D31" s="16" t="s">
        <v>649</v>
      </c>
      <c r="E31" s="21"/>
    </row>
    <row r="32" ht="45" customHeight="1" spans="1:5">
      <c r="A32" s="14">
        <v>12</v>
      </c>
      <c r="B32" s="20" t="s">
        <v>650</v>
      </c>
      <c r="C32" s="16" t="s">
        <v>650</v>
      </c>
      <c r="D32" s="16" t="s">
        <v>651</v>
      </c>
      <c r="E32" s="21" t="s">
        <v>652</v>
      </c>
    </row>
    <row r="33" ht="59" customHeight="1" spans="1:5">
      <c r="A33" s="14">
        <v>13</v>
      </c>
      <c r="B33" s="20" t="s">
        <v>653</v>
      </c>
      <c r="C33" s="16" t="s">
        <v>653</v>
      </c>
      <c r="D33" s="16" t="s">
        <v>654</v>
      </c>
      <c r="E33" s="21"/>
    </row>
    <row r="34" ht="56" customHeight="1" spans="1:5">
      <c r="A34" s="14">
        <v>14</v>
      </c>
      <c r="B34" s="20" t="s">
        <v>655</v>
      </c>
      <c r="C34" s="16" t="s">
        <v>655</v>
      </c>
      <c r="D34" s="16" t="s">
        <v>656</v>
      </c>
      <c r="E34" s="21" t="s">
        <v>657</v>
      </c>
    </row>
    <row r="35" ht="30" customHeight="1" spans="1:5">
      <c r="A35" s="14">
        <v>15</v>
      </c>
      <c r="B35" s="20" t="s">
        <v>595</v>
      </c>
      <c r="C35" s="16" t="s">
        <v>595</v>
      </c>
      <c r="D35" s="16" t="s">
        <v>658</v>
      </c>
      <c r="E35" s="21" t="s">
        <v>659</v>
      </c>
    </row>
    <row r="36" ht="30" customHeight="1" spans="1:5">
      <c r="A36" s="14">
        <v>16</v>
      </c>
      <c r="B36" s="20" t="s">
        <v>660</v>
      </c>
      <c r="C36" s="16" t="s">
        <v>660</v>
      </c>
      <c r="D36" s="16" t="s">
        <v>661</v>
      </c>
      <c r="E36" s="21" t="s">
        <v>662</v>
      </c>
    </row>
    <row r="37" ht="59" customHeight="1" spans="1:5">
      <c r="A37" s="14">
        <v>17</v>
      </c>
      <c r="B37" s="20" t="s">
        <v>663</v>
      </c>
      <c r="C37" s="16" t="s">
        <v>663</v>
      </c>
      <c r="D37" s="16" t="s">
        <v>664</v>
      </c>
      <c r="E37" s="21" t="s">
        <v>665</v>
      </c>
    </row>
    <row r="38" ht="36" customHeight="1" spans="1:5">
      <c r="A38" s="14">
        <v>18</v>
      </c>
      <c r="B38" s="20" t="s">
        <v>666</v>
      </c>
      <c r="C38" s="16" t="s">
        <v>666</v>
      </c>
      <c r="D38" s="16" t="s">
        <v>667</v>
      </c>
      <c r="E38" s="21" t="s">
        <v>668</v>
      </c>
    </row>
    <row r="39" ht="47" customHeight="1" spans="1:5">
      <c r="A39" s="14">
        <v>19</v>
      </c>
      <c r="B39" s="20" t="s">
        <v>669</v>
      </c>
      <c r="C39" s="16" t="s">
        <v>669</v>
      </c>
      <c r="D39" s="16" t="s">
        <v>670</v>
      </c>
      <c r="E39" s="21" t="s">
        <v>671</v>
      </c>
    </row>
    <row r="40" ht="30" customHeight="1" spans="1:5">
      <c r="A40" s="14">
        <v>20</v>
      </c>
      <c r="B40" s="20" t="s">
        <v>615</v>
      </c>
      <c r="C40" s="16" t="s">
        <v>615</v>
      </c>
      <c r="D40" s="16" t="s">
        <v>672</v>
      </c>
      <c r="E40" s="21" t="s">
        <v>673</v>
      </c>
    </row>
    <row r="41" ht="30" customHeight="1" spans="1:5">
      <c r="A41" s="14">
        <v>21</v>
      </c>
      <c r="B41" s="20" t="s">
        <v>598</v>
      </c>
      <c r="C41" s="16" t="s">
        <v>598</v>
      </c>
      <c r="D41" s="16" t="s">
        <v>674</v>
      </c>
      <c r="E41" s="21"/>
    </row>
    <row r="42" ht="46" customHeight="1" spans="1:5">
      <c r="A42" s="14">
        <v>22</v>
      </c>
      <c r="B42" s="20" t="s">
        <v>675</v>
      </c>
      <c r="C42" s="16" t="s">
        <v>675</v>
      </c>
      <c r="D42" s="16" t="s">
        <v>676</v>
      </c>
      <c r="E42" s="21"/>
    </row>
    <row r="43" ht="45" customHeight="1" spans="1:5">
      <c r="A43" s="14">
        <v>23</v>
      </c>
      <c r="B43" s="20" t="s">
        <v>677</v>
      </c>
      <c r="C43" s="16" t="s">
        <v>677</v>
      </c>
      <c r="D43" s="16" t="s">
        <v>678</v>
      </c>
      <c r="E43" s="21"/>
    </row>
    <row r="44" ht="42" customHeight="1" spans="1:5">
      <c r="A44" s="22">
        <v>24</v>
      </c>
      <c r="B44" s="24" t="s">
        <v>679</v>
      </c>
      <c r="C44" s="25" t="s">
        <v>679</v>
      </c>
      <c r="D44" s="25" t="s">
        <v>680</v>
      </c>
      <c r="E44" s="26"/>
    </row>
  </sheetData>
  <sheetProtection algorithmName="SHA-512" hashValue="9cEnccfcP08sqdb/nu0Hnl77UfyK1+0PMpv55Zyyo6hetWS4cfsKPfR34ratZ0XdoGKVrXajLW3muhHPZVgXYA==" saltValue="iHV1prJ1c2tWoPlf4BNjdw==" spinCount="100000" sheet="1" objects="1"/>
  <mergeCells count="69">
    <mergeCell ref="A1:C1"/>
    <mergeCell ref="A2:E2"/>
    <mergeCell ref="B3:E3"/>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B19:E19"/>
    <mergeCell ref="B20:C20"/>
    <mergeCell ref="D20:E20"/>
    <mergeCell ref="B21:C21"/>
    <mergeCell ref="D21:E21"/>
    <mergeCell ref="B22:C22"/>
    <mergeCell ref="D22:E22"/>
    <mergeCell ref="B23:C23"/>
    <mergeCell ref="D23:E23"/>
    <mergeCell ref="B24:C24"/>
    <mergeCell ref="D24:E24"/>
    <mergeCell ref="B25:C25"/>
    <mergeCell ref="D25:E25"/>
    <mergeCell ref="B26:C26"/>
    <mergeCell ref="D26:E26"/>
    <mergeCell ref="B27:C27"/>
    <mergeCell ref="D27:E27"/>
    <mergeCell ref="B28:C28"/>
    <mergeCell ref="D28:E28"/>
    <mergeCell ref="B29:C29"/>
    <mergeCell ref="D29:E29"/>
    <mergeCell ref="B30:C30"/>
    <mergeCell ref="D30:E30"/>
    <mergeCell ref="B31:C31"/>
    <mergeCell ref="D31:E31"/>
    <mergeCell ref="B32:C32"/>
    <mergeCell ref="D32:E32"/>
    <mergeCell ref="B33:C33"/>
    <mergeCell ref="D33:E33"/>
    <mergeCell ref="B34:C34"/>
    <mergeCell ref="D34:E34"/>
    <mergeCell ref="B35:C35"/>
    <mergeCell ref="D35:E35"/>
    <mergeCell ref="B36:C36"/>
    <mergeCell ref="D36:E36"/>
    <mergeCell ref="B37:C37"/>
    <mergeCell ref="D37:E37"/>
    <mergeCell ref="B38:C38"/>
    <mergeCell ref="D38:E38"/>
    <mergeCell ref="B39:C39"/>
    <mergeCell ref="D39:E39"/>
    <mergeCell ref="B40:C40"/>
    <mergeCell ref="D40:E40"/>
    <mergeCell ref="B41:C41"/>
    <mergeCell ref="D41:E41"/>
    <mergeCell ref="B42:C42"/>
    <mergeCell ref="D42:E42"/>
    <mergeCell ref="B43:C43"/>
    <mergeCell ref="D43:E43"/>
    <mergeCell ref="B44:C44"/>
    <mergeCell ref="D44:E44"/>
  </mergeCells>
  <pageMargins left="0.314583333333333" right="0.314583333333333" top="0.314583333333333" bottom="0.236111111111111" header="0.196527777777778" footer="0.196527777777778"/>
  <pageSetup paperSize="9" scale="85" fitToHeight="0" orientation="portrait"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E40"/>
  <sheetViews>
    <sheetView workbookViewId="0">
      <selection activeCell="A1" sqref="$A1:$XFD1048576"/>
    </sheetView>
  </sheetViews>
  <sheetFormatPr defaultColWidth="9" defaultRowHeight="12" outlineLevelCol="4"/>
  <cols>
    <col min="1" max="1" width="6.63333333333333" style="5" customWidth="1"/>
    <col min="2" max="2" width="15.6333333333333" style="5" customWidth="1"/>
    <col min="3" max="4" width="23.6333333333333" style="3" customWidth="1"/>
    <col min="5" max="5" width="46.6333333333333" style="3" customWidth="1"/>
    <col min="6" max="6" width="11.25" style="3" customWidth="1"/>
    <col min="7" max="16384" width="9" style="3"/>
  </cols>
  <sheetData>
    <row r="1" ht="18" customHeight="1" spans="1:3">
      <c r="A1" s="6" t="s">
        <v>132</v>
      </c>
      <c r="B1" s="6"/>
      <c r="C1" s="6"/>
    </row>
    <row r="2" s="1" customFormat="1" ht="30" customHeight="1" spans="1:5">
      <c r="A2" s="7"/>
      <c r="B2" s="7" t="s">
        <v>681</v>
      </c>
      <c r="C2" s="7"/>
      <c r="D2" s="7"/>
      <c r="E2" s="7"/>
    </row>
    <row r="3" s="2" customFormat="1" ht="20" customHeight="1" spans="1:5">
      <c r="A3" s="8" t="s">
        <v>25</v>
      </c>
      <c r="B3" s="9" t="s">
        <v>568</v>
      </c>
      <c r="C3" s="9"/>
      <c r="D3" s="9"/>
      <c r="E3" s="10"/>
    </row>
    <row r="4" s="2" customFormat="1" ht="20" customHeight="1" spans="1:5">
      <c r="A4" s="11" t="s">
        <v>4</v>
      </c>
      <c r="B4" s="12" t="s">
        <v>569</v>
      </c>
      <c r="C4" s="12" t="s">
        <v>31</v>
      </c>
      <c r="D4" s="12"/>
      <c r="E4" s="13" t="s">
        <v>570</v>
      </c>
    </row>
    <row r="5" s="3" customFormat="1" ht="38" customHeight="1" spans="1:5">
      <c r="A5" s="14">
        <v>1</v>
      </c>
      <c r="B5" s="15" t="s">
        <v>682</v>
      </c>
      <c r="C5" s="47" t="s">
        <v>683</v>
      </c>
      <c r="D5" s="47"/>
      <c r="E5" s="48" t="s">
        <v>684</v>
      </c>
    </row>
    <row r="6" s="3" customFormat="1" ht="32" customHeight="1" spans="1:5">
      <c r="A6" s="14">
        <v>2</v>
      </c>
      <c r="B6" s="15" t="s">
        <v>685</v>
      </c>
      <c r="C6" s="47" t="s">
        <v>686</v>
      </c>
      <c r="D6" s="47" t="s">
        <v>687</v>
      </c>
      <c r="E6" s="48" t="s">
        <v>687</v>
      </c>
    </row>
    <row r="7" s="3" customFormat="1" ht="45" customHeight="1" spans="1:5">
      <c r="A7" s="14">
        <v>3</v>
      </c>
      <c r="B7" s="15" t="s">
        <v>688</v>
      </c>
      <c r="C7" s="47" t="s">
        <v>689</v>
      </c>
      <c r="D7" s="47" t="s">
        <v>690</v>
      </c>
      <c r="E7" s="48" t="s">
        <v>690</v>
      </c>
    </row>
    <row r="8" s="3" customFormat="1" ht="44" customHeight="1" spans="1:5">
      <c r="A8" s="14">
        <v>4</v>
      </c>
      <c r="B8" s="15" t="s">
        <v>623</v>
      </c>
      <c r="C8" s="47" t="s">
        <v>691</v>
      </c>
      <c r="D8" s="47" t="s">
        <v>692</v>
      </c>
      <c r="E8" s="48" t="s">
        <v>692</v>
      </c>
    </row>
    <row r="9" s="3" customFormat="1" ht="30" customHeight="1" spans="1:5">
      <c r="A9" s="14">
        <v>5</v>
      </c>
      <c r="B9" s="15" t="s">
        <v>574</v>
      </c>
      <c r="C9" s="47" t="s">
        <v>693</v>
      </c>
      <c r="D9" s="47" t="s">
        <v>694</v>
      </c>
      <c r="E9" s="48" t="s">
        <v>694</v>
      </c>
    </row>
    <row r="10" s="3" customFormat="1" ht="30" customHeight="1" spans="1:5">
      <c r="A10" s="14">
        <v>6</v>
      </c>
      <c r="B10" s="15" t="s">
        <v>695</v>
      </c>
      <c r="C10" s="47" t="s">
        <v>696</v>
      </c>
      <c r="D10" s="47" t="s">
        <v>697</v>
      </c>
      <c r="E10" s="48" t="s">
        <v>697</v>
      </c>
    </row>
    <row r="11" s="3" customFormat="1" ht="30" customHeight="1" spans="1:5">
      <c r="A11" s="14">
        <v>7</v>
      </c>
      <c r="B11" s="15" t="s">
        <v>698</v>
      </c>
      <c r="C11" s="47" t="s">
        <v>699</v>
      </c>
      <c r="D11" s="47" t="s">
        <v>700</v>
      </c>
      <c r="E11" s="48" t="s">
        <v>700</v>
      </c>
    </row>
    <row r="12" s="3" customFormat="1" ht="30" customHeight="1" spans="1:5">
      <c r="A12" s="14">
        <v>8</v>
      </c>
      <c r="B12" s="15" t="s">
        <v>701</v>
      </c>
      <c r="C12" s="47" t="s">
        <v>702</v>
      </c>
      <c r="D12" s="47" t="s">
        <v>703</v>
      </c>
      <c r="E12" s="48" t="s">
        <v>703</v>
      </c>
    </row>
    <row r="13" s="3" customFormat="1" ht="39" customHeight="1" spans="1:5">
      <c r="A13" s="14">
        <v>9</v>
      </c>
      <c r="B13" s="15" t="s">
        <v>704</v>
      </c>
      <c r="C13" s="47" t="s">
        <v>705</v>
      </c>
      <c r="D13" s="47" t="s">
        <v>706</v>
      </c>
      <c r="E13" s="48" t="s">
        <v>706</v>
      </c>
    </row>
    <row r="14" s="3" customFormat="1" ht="30" customHeight="1" spans="1:5">
      <c r="A14" s="14">
        <v>10</v>
      </c>
      <c r="B14" s="15" t="s">
        <v>707</v>
      </c>
      <c r="C14" s="47" t="s">
        <v>708</v>
      </c>
      <c r="D14" s="47" t="s">
        <v>709</v>
      </c>
      <c r="E14" s="48" t="s">
        <v>709</v>
      </c>
    </row>
    <row r="15" s="3" customFormat="1" ht="39" customHeight="1" spans="1:5">
      <c r="A15" s="14">
        <v>11</v>
      </c>
      <c r="B15" s="15" t="s">
        <v>710</v>
      </c>
      <c r="C15" s="47" t="s">
        <v>711</v>
      </c>
      <c r="D15" s="47" t="s">
        <v>712</v>
      </c>
      <c r="E15" s="48" t="s">
        <v>712</v>
      </c>
    </row>
    <row r="16" s="3" customFormat="1" ht="45" customHeight="1" spans="1:5">
      <c r="A16" s="14">
        <v>12</v>
      </c>
      <c r="B16" s="15" t="s">
        <v>713</v>
      </c>
      <c r="C16" s="47" t="s">
        <v>714</v>
      </c>
      <c r="D16" s="47" t="s">
        <v>715</v>
      </c>
      <c r="E16" s="48" t="s">
        <v>715</v>
      </c>
    </row>
    <row r="17" s="4" customFormat="1" ht="20" customHeight="1" spans="1:5">
      <c r="A17" s="11" t="s">
        <v>71</v>
      </c>
      <c r="B17" s="18" t="s">
        <v>568</v>
      </c>
      <c r="C17" s="18"/>
      <c r="D17" s="18"/>
      <c r="E17" s="19"/>
    </row>
    <row r="18" s="4" customFormat="1" ht="20" customHeight="1" spans="1:5">
      <c r="A18" s="11" t="s">
        <v>4</v>
      </c>
      <c r="B18" s="12" t="s">
        <v>619</v>
      </c>
      <c r="C18" s="12"/>
      <c r="D18" s="12" t="s">
        <v>620</v>
      </c>
      <c r="E18" s="13"/>
    </row>
    <row r="19" ht="33" customHeight="1" spans="1:5">
      <c r="A19" s="14">
        <v>1</v>
      </c>
      <c r="B19" s="15" t="s">
        <v>716</v>
      </c>
      <c r="C19" s="47" t="s">
        <v>717</v>
      </c>
      <c r="D19" s="47" t="s">
        <v>718</v>
      </c>
      <c r="E19" s="48"/>
    </row>
    <row r="20" ht="48" customHeight="1" spans="1:5">
      <c r="A20" s="14">
        <v>2</v>
      </c>
      <c r="B20" s="15"/>
      <c r="C20" s="47" t="s">
        <v>719</v>
      </c>
      <c r="D20" s="47" t="s">
        <v>625</v>
      </c>
      <c r="E20" s="48" t="s">
        <v>625</v>
      </c>
    </row>
    <row r="21" ht="44" customHeight="1" spans="1:5">
      <c r="A21" s="14">
        <v>3</v>
      </c>
      <c r="B21" s="15"/>
      <c r="C21" s="47" t="s">
        <v>720</v>
      </c>
      <c r="D21" s="47" t="s">
        <v>628</v>
      </c>
      <c r="E21" s="48" t="s">
        <v>628</v>
      </c>
    </row>
    <row r="22" ht="59" customHeight="1" spans="1:5">
      <c r="A22" s="14">
        <v>4</v>
      </c>
      <c r="B22" s="15" t="s">
        <v>721</v>
      </c>
      <c r="C22" s="47" t="s">
        <v>722</v>
      </c>
      <c r="D22" s="47" t="s">
        <v>631</v>
      </c>
      <c r="E22" s="48" t="s">
        <v>631</v>
      </c>
    </row>
    <row r="23" ht="30" customHeight="1" spans="1:5">
      <c r="A23" s="14">
        <v>5</v>
      </c>
      <c r="B23" s="15"/>
      <c r="C23" s="47" t="s">
        <v>723</v>
      </c>
      <c r="D23" s="47" t="s">
        <v>634</v>
      </c>
      <c r="E23" s="48" t="s">
        <v>634</v>
      </c>
    </row>
    <row r="24" ht="36" customHeight="1" spans="1:5">
      <c r="A24" s="14">
        <v>6</v>
      </c>
      <c r="B24" s="15"/>
      <c r="C24" s="47" t="s">
        <v>724</v>
      </c>
      <c r="D24" s="47" t="s">
        <v>637</v>
      </c>
      <c r="E24" s="48" t="s">
        <v>637</v>
      </c>
    </row>
    <row r="25" ht="30" customHeight="1" spans="1:5">
      <c r="A25" s="14">
        <v>7</v>
      </c>
      <c r="B25" s="15"/>
      <c r="C25" s="47" t="s">
        <v>725</v>
      </c>
      <c r="D25" s="47" t="s">
        <v>726</v>
      </c>
      <c r="E25" s="48" t="s">
        <v>726</v>
      </c>
    </row>
    <row r="26" ht="30" customHeight="1" spans="1:5">
      <c r="A26" s="14">
        <v>8</v>
      </c>
      <c r="B26" s="15"/>
      <c r="C26" s="47" t="s">
        <v>727</v>
      </c>
      <c r="D26" s="47" t="s">
        <v>639</v>
      </c>
      <c r="E26" s="48" t="s">
        <v>639</v>
      </c>
    </row>
    <row r="27" ht="39" customHeight="1" spans="1:5">
      <c r="A27" s="14">
        <v>9</v>
      </c>
      <c r="B27" s="15"/>
      <c r="C27" s="47" t="s">
        <v>728</v>
      </c>
      <c r="D27" s="47" t="s">
        <v>641</v>
      </c>
      <c r="E27" s="48" t="s">
        <v>641</v>
      </c>
    </row>
    <row r="28" ht="34" customHeight="1" spans="1:5">
      <c r="A28" s="14">
        <v>10</v>
      </c>
      <c r="B28" s="15"/>
      <c r="C28" s="47" t="s">
        <v>729</v>
      </c>
      <c r="D28" s="47" t="s">
        <v>644</v>
      </c>
      <c r="E28" s="48" t="s">
        <v>644</v>
      </c>
    </row>
    <row r="29" ht="48" customHeight="1" spans="1:5">
      <c r="A29" s="14">
        <v>11</v>
      </c>
      <c r="B29" s="15"/>
      <c r="C29" s="47" t="s">
        <v>730</v>
      </c>
      <c r="D29" s="47" t="s">
        <v>647</v>
      </c>
      <c r="E29" s="48" t="s">
        <v>647</v>
      </c>
    </row>
    <row r="30" ht="30" customHeight="1" spans="1:5">
      <c r="A30" s="14">
        <v>13</v>
      </c>
      <c r="B30" s="15"/>
      <c r="C30" s="47" t="s">
        <v>731</v>
      </c>
      <c r="D30" s="47" t="s">
        <v>732</v>
      </c>
      <c r="E30" s="48" t="s">
        <v>732</v>
      </c>
    </row>
    <row r="31" ht="56" customHeight="1" spans="1:5">
      <c r="A31" s="14">
        <v>14</v>
      </c>
      <c r="B31" s="15" t="s">
        <v>733</v>
      </c>
      <c r="C31" s="47" t="s">
        <v>734</v>
      </c>
      <c r="D31" s="47" t="s">
        <v>652</v>
      </c>
      <c r="E31" s="48" t="s">
        <v>652</v>
      </c>
    </row>
    <row r="32" ht="39" customHeight="1" spans="1:5">
      <c r="A32" s="14">
        <v>16</v>
      </c>
      <c r="B32" s="15"/>
      <c r="C32" s="47" t="s">
        <v>735</v>
      </c>
      <c r="D32" s="47" t="s">
        <v>657</v>
      </c>
      <c r="E32" s="48" t="s">
        <v>657</v>
      </c>
    </row>
    <row r="33" ht="56" customHeight="1" spans="1:5">
      <c r="A33" s="14">
        <v>17</v>
      </c>
      <c r="B33" s="15"/>
      <c r="C33" s="47" t="s">
        <v>623</v>
      </c>
      <c r="D33" s="47" t="s">
        <v>736</v>
      </c>
      <c r="E33" s="48" t="s">
        <v>736</v>
      </c>
    </row>
    <row r="34" ht="57" customHeight="1" spans="1:5">
      <c r="A34" s="14">
        <v>18</v>
      </c>
      <c r="B34" s="15"/>
      <c r="C34" s="47" t="s">
        <v>737</v>
      </c>
      <c r="D34" s="47" t="s">
        <v>659</v>
      </c>
      <c r="E34" s="48" t="s">
        <v>659</v>
      </c>
    </row>
    <row r="35" ht="30" customHeight="1" spans="1:5">
      <c r="A35" s="14">
        <v>19</v>
      </c>
      <c r="B35" s="15"/>
      <c r="C35" s="47"/>
      <c r="D35" s="47" t="s">
        <v>662</v>
      </c>
      <c r="E35" s="48" t="s">
        <v>662</v>
      </c>
    </row>
    <row r="36" ht="36" customHeight="1" spans="1:5">
      <c r="A36" s="14">
        <v>20</v>
      </c>
      <c r="B36" s="15"/>
      <c r="C36" s="47" t="s">
        <v>738</v>
      </c>
      <c r="D36" s="47" t="s">
        <v>739</v>
      </c>
      <c r="E36" s="48" t="s">
        <v>739</v>
      </c>
    </row>
    <row r="37" ht="46" customHeight="1" spans="1:5">
      <c r="A37" s="14">
        <v>21</v>
      </c>
      <c r="B37" s="15"/>
      <c r="C37" s="47" t="s">
        <v>740</v>
      </c>
      <c r="D37" s="47" t="s">
        <v>665</v>
      </c>
      <c r="E37" s="48" t="s">
        <v>665</v>
      </c>
    </row>
    <row r="38" ht="48" customHeight="1" spans="1:5">
      <c r="A38" s="14">
        <v>22</v>
      </c>
      <c r="B38" s="15" t="s">
        <v>741</v>
      </c>
      <c r="C38" s="47" t="s">
        <v>742</v>
      </c>
      <c r="D38" s="47" t="s">
        <v>668</v>
      </c>
      <c r="E38" s="48" t="s">
        <v>668</v>
      </c>
    </row>
    <row r="39" ht="30" customHeight="1" spans="1:5">
      <c r="A39" s="14">
        <v>23</v>
      </c>
      <c r="B39" s="15"/>
      <c r="C39" s="47"/>
      <c r="D39" s="47" t="s">
        <v>671</v>
      </c>
      <c r="E39" s="48" t="s">
        <v>671</v>
      </c>
    </row>
    <row r="40" ht="37" customHeight="1" spans="1:5">
      <c r="A40" s="22">
        <v>24</v>
      </c>
      <c r="B40" s="23"/>
      <c r="C40" s="50" t="s">
        <v>743</v>
      </c>
      <c r="D40" s="50" t="s">
        <v>673</v>
      </c>
      <c r="E40" s="51" t="s">
        <v>673</v>
      </c>
    </row>
  </sheetData>
  <sheetProtection algorithmName="SHA-512" hashValue="cdJOVwEHAxotsXCunyGE8NIV9yP856Yc8qkMQ8ujf3uYmT7YuL8+eE/biRKh8pjSWvmw9LoxKLo6rLZaI57AiQ==" saltValue="/+6r8YDaA00U/XttaZss3w==" spinCount="100000" sheet="1" objects="1"/>
  <mergeCells count="47">
    <mergeCell ref="A1:C1"/>
    <mergeCell ref="B2:E2"/>
    <mergeCell ref="B3:E3"/>
    <mergeCell ref="C4:D4"/>
    <mergeCell ref="C5:D5"/>
    <mergeCell ref="C6:D6"/>
    <mergeCell ref="C7:D7"/>
    <mergeCell ref="C8:D8"/>
    <mergeCell ref="C9:D9"/>
    <mergeCell ref="C10:D10"/>
    <mergeCell ref="C11:D11"/>
    <mergeCell ref="C12:D12"/>
    <mergeCell ref="C13:D13"/>
    <mergeCell ref="C14:D14"/>
    <mergeCell ref="C15:D15"/>
    <mergeCell ref="C16:D16"/>
    <mergeCell ref="B17:E17"/>
    <mergeCell ref="B18:C18"/>
    <mergeCell ref="D18:E18"/>
    <mergeCell ref="D19:E19"/>
    <mergeCell ref="D20:E20"/>
    <mergeCell ref="D21:E21"/>
    <mergeCell ref="D22:E22"/>
    <mergeCell ref="D23:E23"/>
    <mergeCell ref="D24:E24"/>
    <mergeCell ref="D25:E25"/>
    <mergeCell ref="D26:E26"/>
    <mergeCell ref="D27:E27"/>
    <mergeCell ref="D28:E28"/>
    <mergeCell ref="D29:E29"/>
    <mergeCell ref="D30:E30"/>
    <mergeCell ref="D31:E31"/>
    <mergeCell ref="D32:E32"/>
    <mergeCell ref="D33:E33"/>
    <mergeCell ref="D34:E34"/>
    <mergeCell ref="D35:E35"/>
    <mergeCell ref="D36:E36"/>
    <mergeCell ref="D37:E37"/>
    <mergeCell ref="D38:E38"/>
    <mergeCell ref="D39:E39"/>
    <mergeCell ref="D40:E40"/>
    <mergeCell ref="B19:B21"/>
    <mergeCell ref="B22:B30"/>
    <mergeCell ref="B31:B37"/>
    <mergeCell ref="B38:B40"/>
    <mergeCell ref="C34:C35"/>
    <mergeCell ref="C38:C39"/>
  </mergeCells>
  <pageMargins left="0.314583333333333" right="0.314583333333333" top="0.314583333333333" bottom="0.236111111111111" header="0.196527777777778" footer="0.196527777777778"/>
  <pageSetup paperSize="9" scale="85" fitToHeight="0" orientation="portrait"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pageSetUpPr fitToPage="1"/>
  </sheetPr>
  <dimension ref="A1:E21"/>
  <sheetViews>
    <sheetView view="pageBreakPreview" zoomScaleNormal="100" topLeftCell="A2" workbookViewId="0">
      <selection activeCell="E11" sqref="E11"/>
    </sheetView>
  </sheetViews>
  <sheetFormatPr defaultColWidth="9" defaultRowHeight="12" outlineLevelCol="4"/>
  <cols>
    <col min="1" max="1" width="6.63333333333333" style="5" customWidth="1"/>
    <col min="2" max="2" width="15.6333333333333" style="5" customWidth="1"/>
    <col min="3" max="4" width="23.6333333333333" style="3" customWidth="1"/>
    <col min="5" max="5" width="46.6333333333333" style="3" customWidth="1"/>
    <col min="6" max="6" width="11.25" style="3" customWidth="1"/>
    <col min="7" max="16384" width="9" style="3"/>
  </cols>
  <sheetData>
    <row r="1" ht="18" customHeight="1" spans="1:3">
      <c r="A1" s="6" t="s">
        <v>132</v>
      </c>
      <c r="B1" s="6"/>
      <c r="C1" s="6"/>
    </row>
    <row r="2" s="1" customFormat="1" ht="30" customHeight="1" spans="1:5">
      <c r="A2" s="7"/>
      <c r="B2" s="7" t="s">
        <v>744</v>
      </c>
      <c r="C2" s="7"/>
      <c r="D2" s="7"/>
      <c r="E2" s="7"/>
    </row>
    <row r="3" s="2" customFormat="1" ht="20" customHeight="1" spans="1:5">
      <c r="A3" s="8" t="s">
        <v>25</v>
      </c>
      <c r="B3" s="9" t="s">
        <v>568</v>
      </c>
      <c r="C3" s="9"/>
      <c r="D3" s="9"/>
      <c r="E3" s="10"/>
    </row>
    <row r="4" s="2" customFormat="1" ht="20" customHeight="1" spans="1:5">
      <c r="A4" s="11" t="s">
        <v>4</v>
      </c>
      <c r="B4" s="12" t="s">
        <v>569</v>
      </c>
      <c r="C4" s="12" t="s">
        <v>31</v>
      </c>
      <c r="D4" s="12"/>
      <c r="E4" s="13" t="s">
        <v>570</v>
      </c>
    </row>
    <row r="5" s="3" customFormat="1" ht="36" customHeight="1" spans="1:5">
      <c r="A5" s="14">
        <v>1</v>
      </c>
      <c r="B5" s="36" t="s">
        <v>682</v>
      </c>
      <c r="C5" s="47" t="s">
        <v>683</v>
      </c>
      <c r="D5" s="47"/>
      <c r="E5" s="48" t="s">
        <v>684</v>
      </c>
    </row>
    <row r="6" s="3" customFormat="1" ht="30" customHeight="1" spans="1:5">
      <c r="A6" s="14">
        <v>2</v>
      </c>
      <c r="B6" s="36" t="s">
        <v>685</v>
      </c>
      <c r="C6" s="47" t="s">
        <v>745</v>
      </c>
      <c r="D6" s="47" t="s">
        <v>746</v>
      </c>
      <c r="E6" s="48" t="s">
        <v>746</v>
      </c>
    </row>
    <row r="7" s="3" customFormat="1" ht="43" customHeight="1" spans="1:5">
      <c r="A7" s="14">
        <v>3</v>
      </c>
      <c r="B7" s="36" t="s">
        <v>688</v>
      </c>
      <c r="C7" s="47" t="s">
        <v>689</v>
      </c>
      <c r="D7" s="47" t="s">
        <v>747</v>
      </c>
      <c r="E7" s="48" t="s">
        <v>747</v>
      </c>
    </row>
    <row r="8" s="3" customFormat="1" ht="45" customHeight="1" spans="1:5">
      <c r="A8" s="14">
        <v>4</v>
      </c>
      <c r="B8" s="36" t="s">
        <v>623</v>
      </c>
      <c r="C8" s="47" t="s">
        <v>691</v>
      </c>
      <c r="D8" s="47" t="s">
        <v>748</v>
      </c>
      <c r="E8" s="48" t="s">
        <v>748</v>
      </c>
    </row>
    <row r="9" s="3" customFormat="1" ht="30" customHeight="1" spans="1:5">
      <c r="A9" s="14">
        <v>5</v>
      </c>
      <c r="B9" s="36" t="s">
        <v>574</v>
      </c>
      <c r="C9" s="47" t="s">
        <v>693</v>
      </c>
      <c r="D9" s="47" t="s">
        <v>694</v>
      </c>
      <c r="E9" s="48" t="s">
        <v>694</v>
      </c>
    </row>
    <row r="10" s="3" customFormat="1" ht="30" customHeight="1" spans="1:5">
      <c r="A10" s="14">
        <v>6</v>
      </c>
      <c r="B10" s="36" t="s">
        <v>695</v>
      </c>
      <c r="C10" s="47" t="s">
        <v>696</v>
      </c>
      <c r="D10" s="47" t="s">
        <v>697</v>
      </c>
      <c r="E10" s="48" t="s">
        <v>697</v>
      </c>
    </row>
    <row r="11" s="3" customFormat="1" ht="39" customHeight="1" spans="1:5">
      <c r="A11" s="14">
        <v>7</v>
      </c>
      <c r="B11" s="36" t="s">
        <v>749</v>
      </c>
      <c r="C11" s="47" t="s">
        <v>750</v>
      </c>
      <c r="D11" s="47" t="s">
        <v>751</v>
      </c>
      <c r="E11" s="48" t="s">
        <v>751</v>
      </c>
    </row>
    <row r="12" s="3" customFormat="1" ht="39" customHeight="1" spans="1:5">
      <c r="A12" s="14">
        <v>8</v>
      </c>
      <c r="B12" s="36" t="s">
        <v>752</v>
      </c>
      <c r="C12" s="47" t="s">
        <v>753</v>
      </c>
      <c r="D12" s="47" t="s">
        <v>754</v>
      </c>
      <c r="E12" s="48" t="s">
        <v>754</v>
      </c>
    </row>
    <row r="13" s="3" customFormat="1" ht="35" customHeight="1" spans="1:5">
      <c r="A13" s="14">
        <v>9</v>
      </c>
      <c r="B13" s="36" t="s">
        <v>755</v>
      </c>
      <c r="C13" s="47" t="s">
        <v>705</v>
      </c>
      <c r="D13" s="47" t="s">
        <v>756</v>
      </c>
      <c r="E13" s="48" t="s">
        <v>756</v>
      </c>
    </row>
    <row r="14" s="3" customFormat="1" ht="30" customHeight="1" spans="1:5">
      <c r="A14" s="14">
        <v>10</v>
      </c>
      <c r="B14" s="36" t="s">
        <v>757</v>
      </c>
      <c r="C14" s="47" t="s">
        <v>758</v>
      </c>
      <c r="D14" s="47" t="s">
        <v>759</v>
      </c>
      <c r="E14" s="48" t="s">
        <v>759</v>
      </c>
    </row>
    <row r="15" s="3" customFormat="1" ht="38" customHeight="1" spans="1:5">
      <c r="A15" s="14">
        <v>11</v>
      </c>
      <c r="B15" s="36" t="s">
        <v>710</v>
      </c>
      <c r="C15" s="47" t="s">
        <v>711</v>
      </c>
      <c r="D15" s="47" t="s">
        <v>712</v>
      </c>
      <c r="E15" s="48" t="s">
        <v>712</v>
      </c>
    </row>
    <row r="16" s="3" customFormat="1" ht="48" customHeight="1" spans="1:5">
      <c r="A16" s="14">
        <v>12</v>
      </c>
      <c r="B16" s="36" t="s">
        <v>713</v>
      </c>
      <c r="C16" s="47" t="s">
        <v>714</v>
      </c>
      <c r="D16" s="47" t="s">
        <v>715</v>
      </c>
      <c r="E16" s="48" t="s">
        <v>715</v>
      </c>
    </row>
    <row r="17" s="4" customFormat="1" ht="20" customHeight="1" spans="1:5">
      <c r="A17" s="11" t="s">
        <v>71</v>
      </c>
      <c r="B17" s="18" t="s">
        <v>568</v>
      </c>
      <c r="C17" s="18"/>
      <c r="D17" s="18"/>
      <c r="E17" s="19"/>
    </row>
    <row r="18" s="4" customFormat="1" ht="20" customHeight="1" spans="1:5">
      <c r="A18" s="11" t="s">
        <v>4</v>
      </c>
      <c r="B18" s="12" t="s">
        <v>619</v>
      </c>
      <c r="C18" s="12"/>
      <c r="D18" s="12" t="s">
        <v>620</v>
      </c>
      <c r="E18" s="13"/>
    </row>
    <row r="19" ht="30" customHeight="1" spans="1:5">
      <c r="A19" s="14">
        <v>1</v>
      </c>
      <c r="B19" s="36" t="s">
        <v>716</v>
      </c>
      <c r="C19" s="29" t="s">
        <v>717</v>
      </c>
      <c r="D19" s="16" t="s">
        <v>760</v>
      </c>
      <c r="E19" s="21"/>
    </row>
    <row r="20" ht="30" customHeight="1" spans="1:5">
      <c r="A20" s="14">
        <v>2</v>
      </c>
      <c r="B20" s="36"/>
      <c r="C20" s="29" t="s">
        <v>720</v>
      </c>
      <c r="D20" s="16" t="s">
        <v>761</v>
      </c>
      <c r="E20" s="21"/>
    </row>
    <row r="21" ht="30" customHeight="1" spans="1:5">
      <c r="A21" s="22">
        <v>3</v>
      </c>
      <c r="B21" s="37" t="s">
        <v>721</v>
      </c>
      <c r="C21" s="49" t="s">
        <v>762</v>
      </c>
      <c r="D21" s="25" t="s">
        <v>763</v>
      </c>
      <c r="E21" s="26"/>
    </row>
  </sheetData>
  <sheetProtection algorithmName="SHA-512" hashValue="duOP+xGD0DqX3WkBbhWO/QIp7052Cw59YBiG9+CM5wYEisG9E/LkRbRvvqNz6TvaL4tkQo7YwtkUdvDN7UBipw==" saltValue="9O1dEOqnww0XeidaHvXj+g==" spinCount="100000" sheet="1" objects="1"/>
  <mergeCells count="23">
    <mergeCell ref="A1:C1"/>
    <mergeCell ref="B2:E2"/>
    <mergeCell ref="B3:E3"/>
    <mergeCell ref="C4:D4"/>
    <mergeCell ref="C5:D5"/>
    <mergeCell ref="C6:D6"/>
    <mergeCell ref="C7:D7"/>
    <mergeCell ref="C8:D8"/>
    <mergeCell ref="C9:D9"/>
    <mergeCell ref="C10:D10"/>
    <mergeCell ref="C11:D11"/>
    <mergeCell ref="C12:D12"/>
    <mergeCell ref="C13:D13"/>
    <mergeCell ref="C14:D14"/>
    <mergeCell ref="C15:D15"/>
    <mergeCell ref="C16:D16"/>
    <mergeCell ref="B17:E17"/>
    <mergeCell ref="B18:C18"/>
    <mergeCell ref="D18:E18"/>
    <mergeCell ref="D19:E19"/>
    <mergeCell ref="D20:E20"/>
    <mergeCell ref="D21:E21"/>
    <mergeCell ref="B19:B20"/>
  </mergeCells>
  <pageMargins left="0.314583333333333" right="0.314583333333333" top="0.314583333333333" bottom="0.236111111111111" header="0.196527777777778" footer="0.196527777777778"/>
  <pageSetup paperSize="9" scale="85" fitToHeight="0" orientation="portrait"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E28"/>
  <sheetViews>
    <sheetView workbookViewId="0">
      <selection activeCell="D17" sqref="D17:E17"/>
    </sheetView>
  </sheetViews>
  <sheetFormatPr defaultColWidth="9" defaultRowHeight="12" outlineLevelCol="4"/>
  <cols>
    <col min="1" max="1" width="6.63333333333333" style="5" customWidth="1"/>
    <col min="2" max="2" width="15.6333333333333" style="5" customWidth="1"/>
    <col min="3" max="4" width="23.6333333333333" style="3" customWidth="1"/>
    <col min="5" max="5" width="46.6333333333333" style="3" customWidth="1"/>
    <col min="6" max="6" width="11.25" style="3" customWidth="1"/>
    <col min="7" max="16384" width="9" style="3"/>
  </cols>
  <sheetData>
    <row r="1" ht="18" customHeight="1" spans="1:3">
      <c r="A1" s="6" t="s">
        <v>132</v>
      </c>
      <c r="B1" s="6"/>
      <c r="C1" s="6"/>
    </row>
    <row r="2" s="1" customFormat="1" ht="30" customHeight="1" spans="1:5">
      <c r="A2" s="7"/>
      <c r="B2" s="7" t="s">
        <v>764</v>
      </c>
      <c r="C2" s="7"/>
      <c r="D2" s="7"/>
      <c r="E2" s="7"/>
    </row>
    <row r="3" s="2" customFormat="1" ht="20" customHeight="1" spans="1:5">
      <c r="A3" s="18" t="s">
        <v>25</v>
      </c>
      <c r="B3" s="12" t="s">
        <v>568</v>
      </c>
      <c r="C3" s="12"/>
      <c r="D3" s="12"/>
      <c r="E3" s="12"/>
    </row>
    <row r="4" s="2" customFormat="1" ht="20" customHeight="1" spans="1:5">
      <c r="A4" s="18" t="s">
        <v>4</v>
      </c>
      <c r="B4" s="12" t="s">
        <v>569</v>
      </c>
      <c r="C4" s="12" t="s">
        <v>31</v>
      </c>
      <c r="D4" s="12"/>
      <c r="E4" s="12" t="s">
        <v>570</v>
      </c>
    </row>
    <row r="5" s="3" customFormat="1" ht="33" customHeight="1" spans="1:5">
      <c r="A5" s="46">
        <v>1</v>
      </c>
      <c r="B5" s="36" t="s">
        <v>682</v>
      </c>
      <c r="C5" s="16" t="s">
        <v>765</v>
      </c>
      <c r="D5" s="16"/>
      <c r="E5" s="16" t="s">
        <v>766</v>
      </c>
    </row>
    <row r="6" s="3" customFormat="1" ht="30" customHeight="1" spans="1:5">
      <c r="A6" s="46">
        <v>2</v>
      </c>
      <c r="B6" s="36" t="s">
        <v>685</v>
      </c>
      <c r="C6" s="16" t="s">
        <v>767</v>
      </c>
      <c r="D6" s="16" t="s">
        <v>768</v>
      </c>
      <c r="E6" s="16" t="s">
        <v>768</v>
      </c>
    </row>
    <row r="7" s="3" customFormat="1" ht="30" customHeight="1" spans="1:5">
      <c r="A7" s="46">
        <v>3</v>
      </c>
      <c r="B7" s="36" t="s">
        <v>574</v>
      </c>
      <c r="C7" s="16" t="s">
        <v>769</v>
      </c>
      <c r="D7" s="16" t="s">
        <v>770</v>
      </c>
      <c r="E7" s="16" t="s">
        <v>770</v>
      </c>
    </row>
    <row r="8" s="3" customFormat="1" ht="30" customHeight="1" spans="1:5">
      <c r="A8" s="46">
        <v>4</v>
      </c>
      <c r="B8" s="36" t="s">
        <v>695</v>
      </c>
      <c r="C8" s="16" t="s">
        <v>696</v>
      </c>
      <c r="D8" s="16" t="s">
        <v>771</v>
      </c>
      <c r="E8" s="16" t="s">
        <v>771</v>
      </c>
    </row>
    <row r="9" s="3" customFormat="1" ht="30" customHeight="1" spans="1:5">
      <c r="A9" s="46">
        <v>5</v>
      </c>
      <c r="B9" s="36" t="s">
        <v>772</v>
      </c>
      <c r="C9" s="16" t="s">
        <v>773</v>
      </c>
      <c r="D9" s="16" t="s">
        <v>774</v>
      </c>
      <c r="E9" s="16" t="s">
        <v>775</v>
      </c>
    </row>
    <row r="10" s="3" customFormat="1" ht="30" customHeight="1" spans="1:5">
      <c r="A10" s="46">
        <v>6</v>
      </c>
      <c r="B10" s="36" t="s">
        <v>707</v>
      </c>
      <c r="C10" s="16" t="s">
        <v>776</v>
      </c>
      <c r="D10" s="16" t="s">
        <v>777</v>
      </c>
      <c r="E10" s="16" t="s">
        <v>777</v>
      </c>
    </row>
    <row r="11" s="4" customFormat="1" ht="20" customHeight="1" spans="1:5">
      <c r="A11" s="11" t="s">
        <v>71</v>
      </c>
      <c r="B11" s="18" t="s">
        <v>568</v>
      </c>
      <c r="C11" s="18"/>
      <c r="D11" s="18"/>
      <c r="E11" s="19"/>
    </row>
    <row r="12" s="4" customFormat="1" ht="20" customHeight="1" spans="1:5">
      <c r="A12" s="11" t="s">
        <v>4</v>
      </c>
      <c r="B12" s="12" t="s">
        <v>619</v>
      </c>
      <c r="C12" s="12"/>
      <c r="D12" s="12" t="s">
        <v>620</v>
      </c>
      <c r="E12" s="13"/>
    </row>
    <row r="13" ht="30" customHeight="1" spans="1:5">
      <c r="A13" s="46">
        <v>1</v>
      </c>
      <c r="B13" s="36" t="s">
        <v>716</v>
      </c>
      <c r="C13" s="36" t="s">
        <v>778</v>
      </c>
      <c r="D13" s="16" t="s">
        <v>779</v>
      </c>
      <c r="E13" s="16"/>
    </row>
    <row r="14" ht="30" customHeight="1" spans="1:5">
      <c r="A14" s="46">
        <v>2</v>
      </c>
      <c r="B14" s="36"/>
      <c r="C14" s="36" t="s">
        <v>780</v>
      </c>
      <c r="D14" s="16" t="s">
        <v>781</v>
      </c>
      <c r="E14" s="16"/>
    </row>
    <row r="15" ht="30" customHeight="1" spans="1:5">
      <c r="A15" s="46">
        <v>3</v>
      </c>
      <c r="B15" s="36"/>
      <c r="C15" s="36" t="s">
        <v>720</v>
      </c>
      <c r="D15" s="16" t="s">
        <v>782</v>
      </c>
      <c r="E15" s="16"/>
    </row>
    <row r="16" ht="30" customHeight="1" spans="1:5">
      <c r="A16" s="46">
        <v>4</v>
      </c>
      <c r="B16" s="36"/>
      <c r="C16" s="36" t="s">
        <v>783</v>
      </c>
      <c r="D16" s="16" t="s">
        <v>784</v>
      </c>
      <c r="E16" s="16"/>
    </row>
    <row r="17" ht="30" customHeight="1" spans="1:5">
      <c r="A17" s="46">
        <v>5</v>
      </c>
      <c r="B17" s="36" t="s">
        <v>721</v>
      </c>
      <c r="C17" s="36" t="s">
        <v>785</v>
      </c>
      <c r="D17" s="16" t="s">
        <v>786</v>
      </c>
      <c r="E17" s="16"/>
    </row>
    <row r="18" ht="30" customHeight="1" spans="1:5">
      <c r="A18" s="46">
        <v>6</v>
      </c>
      <c r="B18" s="36"/>
      <c r="C18" s="36" t="s">
        <v>787</v>
      </c>
      <c r="D18" s="16" t="s">
        <v>788</v>
      </c>
      <c r="E18" s="16"/>
    </row>
    <row r="19" ht="30" customHeight="1" spans="1:5">
      <c r="A19" s="46">
        <v>7</v>
      </c>
      <c r="B19" s="36"/>
      <c r="C19" s="36" t="s">
        <v>789</v>
      </c>
      <c r="D19" s="16" t="s">
        <v>790</v>
      </c>
      <c r="E19" s="16"/>
    </row>
    <row r="20" ht="30" customHeight="1" spans="1:5">
      <c r="A20" s="46">
        <v>8</v>
      </c>
      <c r="B20" s="36" t="s">
        <v>733</v>
      </c>
      <c r="C20" s="36" t="s">
        <v>791</v>
      </c>
      <c r="D20" s="16" t="s">
        <v>792</v>
      </c>
      <c r="E20" s="16"/>
    </row>
    <row r="21" ht="30" customHeight="1" spans="1:5">
      <c r="A21" s="46">
        <v>9</v>
      </c>
      <c r="B21" s="36"/>
      <c r="C21" s="36" t="s">
        <v>793</v>
      </c>
      <c r="D21" s="16" t="s">
        <v>794</v>
      </c>
      <c r="E21" s="16"/>
    </row>
    <row r="22" ht="30" customHeight="1" spans="1:5">
      <c r="A22" s="46">
        <v>10</v>
      </c>
      <c r="B22" s="36"/>
      <c r="C22" s="36" t="s">
        <v>795</v>
      </c>
      <c r="D22" s="16" t="s">
        <v>796</v>
      </c>
      <c r="E22" s="16"/>
    </row>
    <row r="23" ht="30" customHeight="1" spans="1:5">
      <c r="A23" s="46">
        <v>11</v>
      </c>
      <c r="B23" s="36"/>
      <c r="C23" s="36" t="s">
        <v>797</v>
      </c>
      <c r="D23" s="16" t="s">
        <v>798</v>
      </c>
      <c r="E23" s="16"/>
    </row>
    <row r="24" ht="30" customHeight="1" spans="1:5">
      <c r="A24" s="46">
        <v>12</v>
      </c>
      <c r="B24" s="36"/>
      <c r="C24" s="36" t="s">
        <v>799</v>
      </c>
      <c r="D24" s="16" t="s">
        <v>800</v>
      </c>
      <c r="E24" s="16"/>
    </row>
    <row r="25" ht="30" customHeight="1" spans="1:5">
      <c r="A25" s="46">
        <v>13</v>
      </c>
      <c r="B25" s="36"/>
      <c r="C25" s="36" t="s">
        <v>801</v>
      </c>
      <c r="D25" s="16" t="s">
        <v>802</v>
      </c>
      <c r="E25" s="16"/>
    </row>
    <row r="26" ht="30" customHeight="1" spans="1:5">
      <c r="A26" s="46">
        <v>14</v>
      </c>
      <c r="B26" s="36"/>
      <c r="C26" s="36" t="s">
        <v>757</v>
      </c>
      <c r="D26" s="16" t="s">
        <v>803</v>
      </c>
      <c r="E26" s="16"/>
    </row>
    <row r="27" ht="30" customHeight="1" spans="1:5">
      <c r="A27" s="46">
        <v>15</v>
      </c>
      <c r="B27" s="36" t="s">
        <v>741</v>
      </c>
      <c r="C27" s="36" t="s">
        <v>742</v>
      </c>
      <c r="D27" s="16" t="s">
        <v>804</v>
      </c>
      <c r="E27" s="16"/>
    </row>
    <row r="28" ht="30" customHeight="1" spans="1:5">
      <c r="A28" s="46">
        <v>16</v>
      </c>
      <c r="B28" s="36"/>
      <c r="C28" s="36" t="s">
        <v>743</v>
      </c>
      <c r="D28" s="16" t="s">
        <v>805</v>
      </c>
      <c r="E28" s="16"/>
    </row>
  </sheetData>
  <sheetProtection algorithmName="SHA-512" hashValue="Vq73Sc8Hw6CXXPRcclSllCUvTOg6mbXU/HZ8ZeYsJXQu2FkhFTecRBa2soWgFOXNreQh1ZLavvVaYmCq1Gk2yw==" saltValue="Urakcb/V60OXvgmRwcpaOQ==" spinCount="100000" sheet="1" objects="1"/>
  <mergeCells count="33">
    <mergeCell ref="A1:C1"/>
    <mergeCell ref="B2:E2"/>
    <mergeCell ref="B3:E3"/>
    <mergeCell ref="C4:D4"/>
    <mergeCell ref="C5:D5"/>
    <mergeCell ref="C6:D6"/>
    <mergeCell ref="C7:D7"/>
    <mergeCell ref="C8:D8"/>
    <mergeCell ref="C9:D9"/>
    <mergeCell ref="C10:D10"/>
    <mergeCell ref="B11:E11"/>
    <mergeCell ref="B12:C12"/>
    <mergeCell ref="D12:E12"/>
    <mergeCell ref="D13:E13"/>
    <mergeCell ref="D14:E14"/>
    <mergeCell ref="D15:E15"/>
    <mergeCell ref="D16:E16"/>
    <mergeCell ref="D17:E17"/>
    <mergeCell ref="D18:E18"/>
    <mergeCell ref="D19:E19"/>
    <mergeCell ref="D20:E20"/>
    <mergeCell ref="D21:E21"/>
    <mergeCell ref="D22:E22"/>
    <mergeCell ref="D23:E23"/>
    <mergeCell ref="D24:E24"/>
    <mergeCell ref="D25:E25"/>
    <mergeCell ref="D26:E26"/>
    <mergeCell ref="D27:E27"/>
    <mergeCell ref="D28:E28"/>
    <mergeCell ref="B13:B16"/>
    <mergeCell ref="B17:B19"/>
    <mergeCell ref="B20:B26"/>
    <mergeCell ref="B27:B28"/>
  </mergeCells>
  <pageMargins left="0.314583333333333" right="0.314583333333333" top="0.314583333333333" bottom="0.236111111111111" header="0.196527777777778" footer="0.196527777777778"/>
  <pageSetup paperSize="9" scale="85" fitToHeight="0" orientation="portrait" horizontalDpi="600"/>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pageSetUpPr fitToPage="1"/>
  </sheetPr>
  <dimension ref="A1:F35"/>
  <sheetViews>
    <sheetView workbookViewId="0">
      <selection activeCell="A1" sqref="$A1:$XFD1048576"/>
    </sheetView>
  </sheetViews>
  <sheetFormatPr defaultColWidth="9" defaultRowHeight="12" outlineLevelCol="5"/>
  <cols>
    <col min="1" max="1" width="6.63333333333333" style="5" customWidth="1"/>
    <col min="2" max="2" width="12.6333333333333" style="5" customWidth="1"/>
    <col min="3" max="3" width="16.6333333333333" style="3" customWidth="1"/>
    <col min="4" max="5" width="20.3833333333333" style="3" customWidth="1"/>
    <col min="6" max="6" width="40.1333333333333" style="3" customWidth="1"/>
    <col min="7" max="7" width="11.25" style="3" customWidth="1"/>
    <col min="8" max="16384" width="9" style="3"/>
  </cols>
  <sheetData>
    <row r="1" ht="18" customHeight="1" spans="1:3">
      <c r="A1" s="6" t="s">
        <v>132</v>
      </c>
      <c r="B1" s="6"/>
      <c r="C1" s="6"/>
    </row>
    <row r="2" s="1" customFormat="1" ht="30" customHeight="1" spans="1:6">
      <c r="A2" s="7"/>
      <c r="B2" s="7" t="s">
        <v>806</v>
      </c>
      <c r="C2" s="7"/>
      <c r="D2" s="7"/>
      <c r="E2" s="7"/>
      <c r="F2" s="7"/>
    </row>
    <row r="3" s="2" customFormat="1" ht="20" customHeight="1" spans="1:6">
      <c r="A3" s="8" t="s">
        <v>25</v>
      </c>
      <c r="B3" s="9" t="s">
        <v>568</v>
      </c>
      <c r="C3" s="9"/>
      <c r="D3" s="9"/>
      <c r="E3" s="9"/>
      <c r="F3" s="10"/>
    </row>
    <row r="4" s="2" customFormat="1" ht="20" customHeight="1" spans="1:6">
      <c r="A4" s="11" t="s">
        <v>4</v>
      </c>
      <c r="B4" s="12" t="s">
        <v>807</v>
      </c>
      <c r="C4" s="27" t="s">
        <v>569</v>
      </c>
      <c r="D4" s="38" t="s">
        <v>31</v>
      </c>
      <c r="E4" s="39"/>
      <c r="F4" s="28" t="s">
        <v>808</v>
      </c>
    </row>
    <row r="5" s="3" customFormat="1" ht="43" customHeight="1" spans="1:6">
      <c r="A5" s="14">
        <v>1</v>
      </c>
      <c r="B5" s="15" t="s">
        <v>809</v>
      </c>
      <c r="C5" s="40" t="s">
        <v>810</v>
      </c>
      <c r="D5" s="16" t="s">
        <v>811</v>
      </c>
      <c r="E5" s="16"/>
      <c r="F5" s="21" t="s">
        <v>812</v>
      </c>
    </row>
    <row r="6" s="3" customFormat="1" ht="31" customHeight="1" spans="1:6">
      <c r="A6" s="14">
        <v>2</v>
      </c>
      <c r="B6" s="15"/>
      <c r="C6" s="40" t="s">
        <v>813</v>
      </c>
      <c r="D6" s="16" t="s">
        <v>814</v>
      </c>
      <c r="E6" s="16" t="s">
        <v>815</v>
      </c>
      <c r="F6" s="21" t="s">
        <v>815</v>
      </c>
    </row>
    <row r="7" s="3" customFormat="1" ht="33" customHeight="1" spans="1:6">
      <c r="A7" s="14">
        <v>3</v>
      </c>
      <c r="B7" s="15"/>
      <c r="C7" s="40" t="s">
        <v>816</v>
      </c>
      <c r="D7" s="16" t="s">
        <v>753</v>
      </c>
      <c r="E7" s="16" t="s">
        <v>754</v>
      </c>
      <c r="F7" s="21" t="s">
        <v>754</v>
      </c>
    </row>
    <row r="8" s="3" customFormat="1" ht="33" customHeight="1" spans="1:6">
      <c r="A8" s="14">
        <v>4</v>
      </c>
      <c r="B8" s="15"/>
      <c r="C8" s="40" t="s">
        <v>817</v>
      </c>
      <c r="D8" s="16" t="s">
        <v>818</v>
      </c>
      <c r="E8" s="16" t="s">
        <v>819</v>
      </c>
      <c r="F8" s="21" t="s">
        <v>819</v>
      </c>
    </row>
    <row r="9" s="3" customFormat="1" ht="38" customHeight="1" spans="1:6">
      <c r="A9" s="14">
        <v>5</v>
      </c>
      <c r="B9" s="15"/>
      <c r="C9" s="40" t="s">
        <v>820</v>
      </c>
      <c r="D9" s="16" t="s">
        <v>821</v>
      </c>
      <c r="E9" s="16" t="s">
        <v>822</v>
      </c>
      <c r="F9" s="21" t="s">
        <v>822</v>
      </c>
    </row>
    <row r="10" s="3" customFormat="1" ht="45" customHeight="1" spans="1:6">
      <c r="A10" s="14">
        <v>6</v>
      </c>
      <c r="B10" s="15"/>
      <c r="C10" s="40" t="s">
        <v>823</v>
      </c>
      <c r="D10" s="16" t="s">
        <v>824</v>
      </c>
      <c r="E10" s="16" t="s">
        <v>825</v>
      </c>
      <c r="F10" s="21" t="s">
        <v>825</v>
      </c>
    </row>
    <row r="11" s="3" customFormat="1" ht="60" customHeight="1" spans="1:6">
      <c r="A11" s="14">
        <v>7</v>
      </c>
      <c r="B11" s="15"/>
      <c r="C11" s="40" t="s">
        <v>826</v>
      </c>
      <c r="D11" s="16" t="s">
        <v>827</v>
      </c>
      <c r="E11" s="16"/>
      <c r="F11" s="41" t="s">
        <v>828</v>
      </c>
    </row>
    <row r="12" s="3" customFormat="1" ht="31" customHeight="1" spans="1:6">
      <c r="A12" s="14">
        <v>8</v>
      </c>
      <c r="B12" s="15" t="s">
        <v>829</v>
      </c>
      <c r="C12" s="40" t="s">
        <v>830</v>
      </c>
      <c r="D12" s="16" t="s">
        <v>831</v>
      </c>
      <c r="E12" s="16" t="s">
        <v>815</v>
      </c>
      <c r="F12" s="21" t="s">
        <v>815</v>
      </c>
    </row>
    <row r="13" s="3" customFormat="1" ht="39" customHeight="1" spans="1:6">
      <c r="A13" s="14">
        <v>9</v>
      </c>
      <c r="B13" s="15"/>
      <c r="C13" s="40" t="s">
        <v>832</v>
      </c>
      <c r="D13" s="16" t="s">
        <v>833</v>
      </c>
      <c r="E13" s="16" t="s">
        <v>834</v>
      </c>
      <c r="F13" s="21" t="s">
        <v>834</v>
      </c>
    </row>
    <row r="14" s="4" customFormat="1" ht="20" customHeight="1" spans="1:6">
      <c r="A14" s="11" t="s">
        <v>71</v>
      </c>
      <c r="B14" s="18" t="s">
        <v>568</v>
      </c>
      <c r="C14" s="18"/>
      <c r="D14" s="18"/>
      <c r="E14" s="18"/>
      <c r="F14" s="19"/>
    </row>
    <row r="15" s="4" customFormat="1" ht="20" customHeight="1" spans="1:6">
      <c r="A15" s="11" t="s">
        <v>4</v>
      </c>
      <c r="B15" s="12" t="s">
        <v>619</v>
      </c>
      <c r="C15" s="12"/>
      <c r="D15" s="12" t="s">
        <v>620</v>
      </c>
      <c r="E15" s="12"/>
      <c r="F15" s="13"/>
    </row>
    <row r="16" ht="33" customHeight="1" spans="1:6">
      <c r="A16" s="14">
        <v>1</v>
      </c>
      <c r="B16" s="42" t="s">
        <v>835</v>
      </c>
      <c r="C16" s="40" t="s">
        <v>799</v>
      </c>
      <c r="D16" s="16" t="s">
        <v>836</v>
      </c>
      <c r="E16" s="16"/>
      <c r="F16" s="21"/>
    </row>
    <row r="17" ht="29" customHeight="1" spans="1:6">
      <c r="A17" s="14">
        <v>2</v>
      </c>
      <c r="B17" s="43"/>
      <c r="C17" s="40" t="s">
        <v>837</v>
      </c>
      <c r="D17" s="16" t="s">
        <v>838</v>
      </c>
      <c r="E17" s="16"/>
      <c r="F17" s="21"/>
    </row>
    <row r="18" ht="36" customHeight="1" spans="1:6">
      <c r="A18" s="14">
        <v>3</v>
      </c>
      <c r="B18" s="43"/>
      <c r="C18" s="40" t="s">
        <v>762</v>
      </c>
      <c r="D18" s="16" t="s">
        <v>839</v>
      </c>
      <c r="E18" s="16"/>
      <c r="F18" s="21"/>
    </row>
    <row r="19" ht="30" customHeight="1" spans="1:6">
      <c r="A19" s="14">
        <v>4</v>
      </c>
      <c r="B19" s="44"/>
      <c r="C19" s="40" t="s">
        <v>840</v>
      </c>
      <c r="D19" s="16" t="s">
        <v>841</v>
      </c>
      <c r="E19" s="16"/>
      <c r="F19" s="21"/>
    </row>
    <row r="20" ht="30" customHeight="1" spans="1:6">
      <c r="A20" s="14">
        <v>5</v>
      </c>
      <c r="B20" s="15" t="s">
        <v>842</v>
      </c>
      <c r="C20" s="40" t="s">
        <v>843</v>
      </c>
      <c r="D20" s="16" t="s">
        <v>844</v>
      </c>
      <c r="E20" s="16"/>
      <c r="F20" s="21"/>
    </row>
    <row r="21" ht="30" customHeight="1" spans="1:6">
      <c r="A21" s="14">
        <v>6</v>
      </c>
      <c r="B21" s="15"/>
      <c r="C21" s="40"/>
      <c r="D21" s="16" t="s">
        <v>845</v>
      </c>
      <c r="E21" s="16"/>
      <c r="F21" s="21"/>
    </row>
    <row r="22" ht="30" customHeight="1" spans="1:6">
      <c r="A22" s="14">
        <v>7</v>
      </c>
      <c r="B22" s="15"/>
      <c r="C22" s="40"/>
      <c r="D22" s="16" t="s">
        <v>846</v>
      </c>
      <c r="E22" s="16"/>
      <c r="F22" s="21"/>
    </row>
    <row r="23" ht="33" customHeight="1" spans="1:6">
      <c r="A23" s="14">
        <v>8</v>
      </c>
      <c r="B23" s="15"/>
      <c r="C23" s="40"/>
      <c r="D23" s="16" t="s">
        <v>847</v>
      </c>
      <c r="E23" s="16"/>
      <c r="F23" s="21"/>
    </row>
    <row r="24" ht="33" customHeight="1" spans="1:6">
      <c r="A24" s="14">
        <v>9</v>
      </c>
      <c r="B24" s="15" t="s">
        <v>848</v>
      </c>
      <c r="C24" s="40" t="s">
        <v>574</v>
      </c>
      <c r="D24" s="16" t="s">
        <v>849</v>
      </c>
      <c r="E24" s="16"/>
      <c r="F24" s="21"/>
    </row>
    <row r="25" ht="33" customHeight="1" spans="1:6">
      <c r="A25" s="14">
        <v>10</v>
      </c>
      <c r="B25" s="15"/>
      <c r="C25" s="40" t="s">
        <v>850</v>
      </c>
      <c r="D25" s="16" t="s">
        <v>851</v>
      </c>
      <c r="E25" s="16"/>
      <c r="F25" s="21"/>
    </row>
    <row r="26" ht="33" customHeight="1" spans="1:6">
      <c r="A26" s="14">
        <v>11</v>
      </c>
      <c r="B26" s="15"/>
      <c r="C26" s="40" t="s">
        <v>852</v>
      </c>
      <c r="D26" s="16" t="s">
        <v>853</v>
      </c>
      <c r="E26" s="16"/>
      <c r="F26" s="21"/>
    </row>
    <row r="27" ht="41" customHeight="1" spans="1:6">
      <c r="A27" s="14">
        <v>12</v>
      </c>
      <c r="B27" s="15"/>
      <c r="C27" s="40" t="s">
        <v>854</v>
      </c>
      <c r="D27" s="16" t="s">
        <v>855</v>
      </c>
      <c r="E27" s="16"/>
      <c r="F27" s="21"/>
    </row>
    <row r="28" ht="45" customHeight="1" spans="1:6">
      <c r="A28" s="14">
        <v>13</v>
      </c>
      <c r="B28" s="15"/>
      <c r="C28" s="40" t="s">
        <v>856</v>
      </c>
      <c r="D28" s="16" t="s">
        <v>857</v>
      </c>
      <c r="E28" s="16"/>
      <c r="F28" s="21"/>
    </row>
    <row r="29" ht="30" customHeight="1" spans="1:6">
      <c r="A29" s="14">
        <v>14</v>
      </c>
      <c r="B29" s="15"/>
      <c r="C29" s="40" t="s">
        <v>858</v>
      </c>
      <c r="D29" s="16" t="s">
        <v>859</v>
      </c>
      <c r="E29" s="16"/>
      <c r="F29" s="21"/>
    </row>
    <row r="30" ht="33" customHeight="1" spans="1:6">
      <c r="A30" s="14">
        <v>15</v>
      </c>
      <c r="B30" s="15" t="s">
        <v>848</v>
      </c>
      <c r="C30" s="40" t="s">
        <v>860</v>
      </c>
      <c r="D30" s="16" t="s">
        <v>861</v>
      </c>
      <c r="E30" s="16"/>
      <c r="F30" s="21"/>
    </row>
    <row r="31" ht="31" customHeight="1" spans="1:6">
      <c r="A31" s="14">
        <v>16</v>
      </c>
      <c r="B31" s="15"/>
      <c r="C31" s="40" t="s">
        <v>862</v>
      </c>
      <c r="D31" s="16" t="s">
        <v>863</v>
      </c>
      <c r="E31" s="16"/>
      <c r="F31" s="21"/>
    </row>
    <row r="32" ht="30" customHeight="1" spans="1:6">
      <c r="A32" s="14">
        <v>17</v>
      </c>
      <c r="B32" s="15"/>
      <c r="C32" s="40" t="s">
        <v>864</v>
      </c>
      <c r="D32" s="16" t="s">
        <v>865</v>
      </c>
      <c r="E32" s="16"/>
      <c r="F32" s="21"/>
    </row>
    <row r="33" ht="30" customHeight="1" spans="1:6">
      <c r="A33" s="14">
        <v>18</v>
      </c>
      <c r="B33" s="15"/>
      <c r="C33" s="40" t="s">
        <v>866</v>
      </c>
      <c r="D33" s="16" t="s">
        <v>867</v>
      </c>
      <c r="E33" s="16"/>
      <c r="F33" s="21"/>
    </row>
    <row r="34" ht="47" customHeight="1" spans="1:6">
      <c r="A34" s="14">
        <v>19</v>
      </c>
      <c r="B34" s="15"/>
      <c r="C34" s="40" t="s">
        <v>868</v>
      </c>
      <c r="D34" s="16" t="s">
        <v>869</v>
      </c>
      <c r="E34" s="16"/>
      <c r="F34" s="21"/>
    </row>
    <row r="35" ht="30" customHeight="1" spans="1:6">
      <c r="A35" s="14">
        <v>20</v>
      </c>
      <c r="B35" s="23"/>
      <c r="C35" s="45" t="s">
        <v>757</v>
      </c>
      <c r="D35" s="25" t="s">
        <v>870</v>
      </c>
      <c r="E35" s="25"/>
      <c r="F35" s="26"/>
    </row>
  </sheetData>
  <sheetProtection algorithmName="SHA-512" hashValue="/KPwOKz8b1yn9u5DFVbQO3sSI53JZgFOW1COvGOgGC6SnovnNAwHeHiPOFAE42xpQbZqG5DVic7PI/3ne+iK6A==" saltValue="s3KPJtRRVl3l3ahUqrKyVg==" spinCount="100000" sheet="1" objects="1"/>
  <mergeCells count="43">
    <mergeCell ref="A1:C1"/>
    <mergeCell ref="B2:F2"/>
    <mergeCell ref="B3:F3"/>
    <mergeCell ref="D4:E4"/>
    <mergeCell ref="D5:E5"/>
    <mergeCell ref="D6:E6"/>
    <mergeCell ref="D7:E7"/>
    <mergeCell ref="D8:E8"/>
    <mergeCell ref="D9:E9"/>
    <mergeCell ref="D10:E10"/>
    <mergeCell ref="D11:E11"/>
    <mergeCell ref="D12:E12"/>
    <mergeCell ref="D13:E13"/>
    <mergeCell ref="B14:F14"/>
    <mergeCell ref="B15:C15"/>
    <mergeCell ref="D15:F15"/>
    <mergeCell ref="D16:F16"/>
    <mergeCell ref="D17:F17"/>
    <mergeCell ref="D18:F18"/>
    <mergeCell ref="D19:F19"/>
    <mergeCell ref="D20:F20"/>
    <mergeCell ref="D21:F21"/>
    <mergeCell ref="D22:F22"/>
    <mergeCell ref="D23:F23"/>
    <mergeCell ref="D24:F24"/>
    <mergeCell ref="D25:F25"/>
    <mergeCell ref="D26:F26"/>
    <mergeCell ref="D27:F27"/>
    <mergeCell ref="D28:F28"/>
    <mergeCell ref="D29:F29"/>
    <mergeCell ref="D30:F30"/>
    <mergeCell ref="D31:F31"/>
    <mergeCell ref="D32:F32"/>
    <mergeCell ref="D33:F33"/>
    <mergeCell ref="D34:F34"/>
    <mergeCell ref="D35:F35"/>
    <mergeCell ref="B5:B11"/>
    <mergeCell ref="B12:B13"/>
    <mergeCell ref="B16:B19"/>
    <mergeCell ref="B20:B23"/>
    <mergeCell ref="B24:B29"/>
    <mergeCell ref="B30:B35"/>
    <mergeCell ref="C20:C23"/>
  </mergeCells>
  <pageMargins left="0.314583333333333" right="0.314583333333333" top="0.314583333333333" bottom="0.236111111111111" header="0.196527777777778" footer="0.196527777777778"/>
  <pageSetup paperSize="9" scale="85" fitToHeight="0" orientation="portrait" horizontalDpi="600"/>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dimension ref="A1:E23"/>
  <sheetViews>
    <sheetView workbookViewId="0">
      <selection activeCell="A1" sqref="$A1:$XFD1048576"/>
    </sheetView>
  </sheetViews>
  <sheetFormatPr defaultColWidth="9" defaultRowHeight="12" outlineLevelCol="4"/>
  <cols>
    <col min="1" max="1" width="6.63333333333333" style="5" customWidth="1"/>
    <col min="2" max="2" width="15.6333333333333" style="5" customWidth="1"/>
    <col min="3" max="5" width="31.2833333333333" style="3" customWidth="1"/>
    <col min="6" max="6" width="11.25" style="3" customWidth="1"/>
    <col min="7" max="16384" width="9" style="3"/>
  </cols>
  <sheetData>
    <row r="1" ht="18" customHeight="1" spans="1:3">
      <c r="A1" s="6" t="s">
        <v>132</v>
      </c>
      <c r="B1" s="6"/>
      <c r="C1" s="6"/>
    </row>
    <row r="2" s="1" customFormat="1" ht="30" customHeight="1" spans="1:5">
      <c r="A2" s="7"/>
      <c r="B2" s="7" t="s">
        <v>871</v>
      </c>
      <c r="C2" s="7"/>
      <c r="D2" s="7"/>
      <c r="E2" s="7"/>
    </row>
    <row r="3" s="2" customFormat="1" ht="20" customHeight="1" spans="1:5">
      <c r="A3" s="8" t="s">
        <v>25</v>
      </c>
      <c r="B3" s="9" t="s">
        <v>568</v>
      </c>
      <c r="C3" s="9"/>
      <c r="D3" s="9"/>
      <c r="E3" s="10"/>
    </row>
    <row r="4" s="2" customFormat="1" ht="20" customHeight="1" spans="1:5">
      <c r="A4" s="11" t="s">
        <v>4</v>
      </c>
      <c r="B4" s="12" t="s">
        <v>569</v>
      </c>
      <c r="C4" s="12" t="s">
        <v>31</v>
      </c>
      <c r="D4" s="12" t="s">
        <v>872</v>
      </c>
      <c r="E4" s="13" t="s">
        <v>873</v>
      </c>
    </row>
    <row r="5" s="3" customFormat="1" ht="35" customHeight="1" spans="1:5">
      <c r="A5" s="14">
        <v>1</v>
      </c>
      <c r="B5" s="36" t="s">
        <v>874</v>
      </c>
      <c r="C5" s="29" t="s">
        <v>875</v>
      </c>
      <c r="D5" s="29" t="s">
        <v>818</v>
      </c>
      <c r="E5" s="17" t="s">
        <v>876</v>
      </c>
    </row>
    <row r="6" s="3" customFormat="1" ht="36" customHeight="1" spans="1:5">
      <c r="A6" s="14">
        <v>2</v>
      </c>
      <c r="B6" s="36" t="s">
        <v>830</v>
      </c>
      <c r="C6" s="29" t="s">
        <v>877</v>
      </c>
      <c r="D6" s="29" t="s">
        <v>878</v>
      </c>
      <c r="E6" s="17" t="s">
        <v>879</v>
      </c>
    </row>
    <row r="7" s="3" customFormat="1" ht="39" customHeight="1" spans="1:5">
      <c r="A7" s="14">
        <v>3</v>
      </c>
      <c r="B7" s="36" t="s">
        <v>880</v>
      </c>
      <c r="C7" s="29" t="s">
        <v>881</v>
      </c>
      <c r="D7" s="29" t="s">
        <v>878</v>
      </c>
      <c r="E7" s="17" t="s">
        <v>879</v>
      </c>
    </row>
    <row r="8" s="3" customFormat="1" ht="35" customHeight="1" spans="1:5">
      <c r="A8" s="14">
        <v>4</v>
      </c>
      <c r="B8" s="36" t="s">
        <v>882</v>
      </c>
      <c r="C8" s="29" t="s">
        <v>883</v>
      </c>
      <c r="D8" s="29" t="s">
        <v>566</v>
      </c>
      <c r="E8" s="17" t="s">
        <v>884</v>
      </c>
    </row>
    <row r="9" s="3" customFormat="1" ht="37" customHeight="1" spans="1:5">
      <c r="A9" s="14">
        <v>5</v>
      </c>
      <c r="B9" s="36" t="s">
        <v>885</v>
      </c>
      <c r="C9" s="29" t="s">
        <v>886</v>
      </c>
      <c r="D9" s="29" t="s">
        <v>887</v>
      </c>
      <c r="E9" s="17" t="s">
        <v>888</v>
      </c>
    </row>
    <row r="10" s="3" customFormat="1" ht="36" customHeight="1" spans="1:5">
      <c r="A10" s="14">
        <v>6</v>
      </c>
      <c r="B10" s="36" t="s">
        <v>889</v>
      </c>
      <c r="C10" s="29" t="s">
        <v>890</v>
      </c>
      <c r="D10" s="29" t="s">
        <v>891</v>
      </c>
      <c r="E10" s="17" t="s">
        <v>892</v>
      </c>
    </row>
    <row r="11" s="3" customFormat="1" ht="36" customHeight="1" spans="1:5">
      <c r="A11" s="14">
        <v>7</v>
      </c>
      <c r="B11" s="36" t="s">
        <v>893</v>
      </c>
      <c r="C11" s="29" t="s">
        <v>894</v>
      </c>
      <c r="D11" s="29" t="s">
        <v>895</v>
      </c>
      <c r="E11" s="17" t="s">
        <v>896</v>
      </c>
    </row>
    <row r="12" s="3" customFormat="1" ht="35" customHeight="1" spans="1:5">
      <c r="A12" s="14">
        <v>8</v>
      </c>
      <c r="B12" s="36" t="s">
        <v>897</v>
      </c>
      <c r="C12" s="29" t="s">
        <v>898</v>
      </c>
      <c r="D12" s="29" t="s">
        <v>899</v>
      </c>
      <c r="E12" s="17" t="s">
        <v>822</v>
      </c>
    </row>
    <row r="13" s="3" customFormat="1" ht="46" customHeight="1" spans="1:5">
      <c r="A13" s="14">
        <v>9</v>
      </c>
      <c r="B13" s="36" t="s">
        <v>900</v>
      </c>
      <c r="C13" s="29" t="s">
        <v>901</v>
      </c>
      <c r="D13" s="29" t="s">
        <v>902</v>
      </c>
      <c r="E13" s="17" t="s">
        <v>903</v>
      </c>
    </row>
    <row r="14" s="4" customFormat="1" ht="20" customHeight="1" spans="1:5">
      <c r="A14" s="11" t="s">
        <v>71</v>
      </c>
      <c r="B14" s="18" t="s">
        <v>568</v>
      </c>
      <c r="C14" s="18"/>
      <c r="D14" s="18"/>
      <c r="E14" s="19"/>
    </row>
    <row r="15" s="4" customFormat="1" ht="20" customHeight="1" spans="1:5">
      <c r="A15" s="11" t="s">
        <v>4</v>
      </c>
      <c r="B15" s="12" t="s">
        <v>619</v>
      </c>
      <c r="C15" s="12"/>
      <c r="D15" s="12" t="s">
        <v>620</v>
      </c>
      <c r="E15" s="13"/>
    </row>
    <row r="16" ht="70" customHeight="1" spans="1:5">
      <c r="A16" s="14">
        <v>1</v>
      </c>
      <c r="B16" s="36" t="s">
        <v>904</v>
      </c>
      <c r="C16" s="36" t="s">
        <v>905</v>
      </c>
      <c r="D16" s="16" t="s">
        <v>906</v>
      </c>
      <c r="E16" s="21"/>
    </row>
    <row r="17" ht="30" customHeight="1" spans="1:5">
      <c r="A17" s="14">
        <v>2</v>
      </c>
      <c r="B17" s="36" t="s">
        <v>835</v>
      </c>
      <c r="C17" s="36" t="s">
        <v>907</v>
      </c>
      <c r="D17" s="16" t="s">
        <v>908</v>
      </c>
      <c r="E17" s="21"/>
    </row>
    <row r="18" ht="30" customHeight="1" spans="1:5">
      <c r="A18" s="14">
        <v>3</v>
      </c>
      <c r="B18" s="36"/>
      <c r="C18" s="36" t="s">
        <v>909</v>
      </c>
      <c r="D18" s="16" t="s">
        <v>910</v>
      </c>
      <c r="E18" s="21"/>
    </row>
    <row r="19" ht="30" customHeight="1" spans="1:5">
      <c r="A19" s="14">
        <v>4</v>
      </c>
      <c r="B19" s="36" t="s">
        <v>911</v>
      </c>
      <c r="C19" s="36" t="s">
        <v>912</v>
      </c>
      <c r="D19" s="16" t="s">
        <v>913</v>
      </c>
      <c r="E19" s="21"/>
    </row>
    <row r="20" ht="30" customHeight="1" spans="1:5">
      <c r="A20" s="14">
        <v>5</v>
      </c>
      <c r="B20" s="36"/>
      <c r="C20" s="36" t="s">
        <v>914</v>
      </c>
      <c r="D20" s="16" t="s">
        <v>915</v>
      </c>
      <c r="E20" s="21"/>
    </row>
    <row r="21" ht="30" customHeight="1" spans="1:5">
      <c r="A21" s="14">
        <v>6</v>
      </c>
      <c r="B21" s="36" t="s">
        <v>916</v>
      </c>
      <c r="C21" s="36" t="s">
        <v>917</v>
      </c>
      <c r="D21" s="16" t="s">
        <v>918</v>
      </c>
      <c r="E21" s="21"/>
    </row>
    <row r="22" ht="30" customHeight="1" spans="1:5">
      <c r="A22" s="14">
        <v>7</v>
      </c>
      <c r="B22" s="36"/>
      <c r="C22" s="36" t="s">
        <v>919</v>
      </c>
      <c r="D22" s="16" t="s">
        <v>920</v>
      </c>
      <c r="E22" s="21"/>
    </row>
    <row r="23" ht="37" customHeight="1" spans="1:5">
      <c r="A23" s="22">
        <v>8</v>
      </c>
      <c r="B23" s="37"/>
      <c r="C23" s="37" t="s">
        <v>921</v>
      </c>
      <c r="D23" s="25" t="s">
        <v>922</v>
      </c>
      <c r="E23" s="26"/>
    </row>
  </sheetData>
  <sheetProtection algorithmName="SHA-512" hashValue="P627U77eonImHn4PbAkGDqmsXgglI8XRMkSBDIn+k/0JJfh9hRap9aFCE/NhOC8OaCJHm8qcFmsMXVV/p78mjA==" saltValue="aMJUZP4jP9rt4v/UirVzOA==" spinCount="100000" sheet="1" objects="1"/>
  <mergeCells count="14">
    <mergeCell ref="A1:C1"/>
    <mergeCell ref="B2:E2"/>
    <mergeCell ref="B3:E3"/>
    <mergeCell ref="B14:E14"/>
    <mergeCell ref="B15:C15"/>
    <mergeCell ref="D15:E15"/>
    <mergeCell ref="D16:E16"/>
    <mergeCell ref="D23:E23"/>
    <mergeCell ref="B17:B18"/>
    <mergeCell ref="B19:B20"/>
    <mergeCell ref="B21:B23"/>
    <mergeCell ref="D17:E18"/>
    <mergeCell ref="D19:E20"/>
    <mergeCell ref="D21:E22"/>
  </mergeCells>
  <pageMargins left="0.314583333333333" right="0.314583333333333" top="0.314583333333333" bottom="0.236111111111111" header="0.196527777777778" footer="0.196527777777778"/>
  <pageSetup paperSize="9" orientation="portrait" horizontalDpi="600"/>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pageSetUpPr fitToPage="1"/>
  </sheetPr>
  <dimension ref="A1:F11"/>
  <sheetViews>
    <sheetView workbookViewId="0">
      <selection activeCell="D11" sqref="D11:F11"/>
    </sheetView>
  </sheetViews>
  <sheetFormatPr defaultColWidth="9" defaultRowHeight="12" outlineLevelCol="5"/>
  <cols>
    <col min="1" max="1" width="6.63333333333333" style="5" customWidth="1"/>
    <col min="2" max="2" width="12.6333333333333" style="5" customWidth="1"/>
    <col min="3" max="3" width="16.6333333333333" style="3" customWidth="1"/>
    <col min="4" max="5" width="20.3833333333333" style="3" customWidth="1"/>
    <col min="6" max="6" width="40.1333333333333" style="3" customWidth="1"/>
    <col min="7" max="7" width="11.25" style="3" customWidth="1"/>
    <col min="8" max="16384" width="9" style="3"/>
  </cols>
  <sheetData>
    <row r="1" ht="18" customHeight="1" spans="1:3">
      <c r="A1" s="6" t="s">
        <v>132</v>
      </c>
      <c r="B1" s="6"/>
      <c r="C1" s="6"/>
    </row>
    <row r="2" s="1" customFormat="1" ht="30" customHeight="1" spans="1:6">
      <c r="A2" s="7"/>
      <c r="B2" s="7" t="s">
        <v>923</v>
      </c>
      <c r="C2" s="7"/>
      <c r="D2" s="7"/>
      <c r="E2" s="7"/>
      <c r="F2" s="7"/>
    </row>
    <row r="3" s="2" customFormat="1" ht="20" customHeight="1" spans="1:6">
      <c r="A3" s="8" t="s">
        <v>25</v>
      </c>
      <c r="B3" s="9" t="s">
        <v>568</v>
      </c>
      <c r="C3" s="9"/>
      <c r="D3" s="9"/>
      <c r="E3" s="9"/>
      <c r="F3" s="10"/>
    </row>
    <row r="4" s="2" customFormat="1" ht="20" customHeight="1" spans="1:6">
      <c r="A4" s="11" t="s">
        <v>4</v>
      </c>
      <c r="B4" s="12" t="s">
        <v>807</v>
      </c>
      <c r="C4" s="27" t="s">
        <v>569</v>
      </c>
      <c r="D4" s="12" t="s">
        <v>31</v>
      </c>
      <c r="E4" s="27"/>
      <c r="F4" s="28" t="s">
        <v>924</v>
      </c>
    </row>
    <row r="5" s="3" customFormat="1" ht="30" customHeight="1" spans="1:6">
      <c r="A5" s="14">
        <v>1</v>
      </c>
      <c r="B5" s="29" t="s">
        <v>925</v>
      </c>
      <c r="C5" s="29" t="s">
        <v>926</v>
      </c>
      <c r="D5" s="20" t="s">
        <v>927</v>
      </c>
      <c r="E5" s="20"/>
      <c r="F5" s="17" t="s">
        <v>928</v>
      </c>
    </row>
    <row r="6" s="3" customFormat="1" ht="30" customHeight="1" spans="1:6">
      <c r="A6" s="14">
        <v>2</v>
      </c>
      <c r="B6" s="29"/>
      <c r="C6" s="29" t="s">
        <v>929</v>
      </c>
      <c r="D6" s="20" t="s">
        <v>930</v>
      </c>
      <c r="E6" s="20" t="s">
        <v>931</v>
      </c>
      <c r="F6" s="17" t="s">
        <v>931</v>
      </c>
    </row>
    <row r="7" s="4" customFormat="1" ht="20" customHeight="1" spans="1:6">
      <c r="A7" s="11" t="s">
        <v>71</v>
      </c>
      <c r="B7" s="18" t="s">
        <v>568</v>
      </c>
      <c r="C7" s="30"/>
      <c r="D7" s="30"/>
      <c r="E7" s="30"/>
      <c r="F7" s="31"/>
    </row>
    <row r="8" s="4" customFormat="1" ht="20" customHeight="1" spans="1:6">
      <c r="A8" s="11" t="s">
        <v>4</v>
      </c>
      <c r="B8" s="12" t="s">
        <v>619</v>
      </c>
      <c r="C8" s="12"/>
      <c r="D8" s="12" t="s">
        <v>620</v>
      </c>
      <c r="E8" s="12"/>
      <c r="F8" s="13"/>
    </row>
    <row r="9" ht="30" customHeight="1" spans="1:6">
      <c r="A9" s="32">
        <v>1</v>
      </c>
      <c r="B9" s="20" t="s">
        <v>932</v>
      </c>
      <c r="C9" s="20"/>
      <c r="D9" s="20" t="s">
        <v>933</v>
      </c>
      <c r="E9" s="20"/>
      <c r="F9" s="33"/>
    </row>
    <row r="10" ht="30" customHeight="1" spans="1:6">
      <c r="A10" s="32">
        <v>2</v>
      </c>
      <c r="B10" s="20" t="s">
        <v>934</v>
      </c>
      <c r="C10" s="20"/>
      <c r="D10" s="20" t="s">
        <v>935</v>
      </c>
      <c r="E10" s="20"/>
      <c r="F10" s="33"/>
    </row>
    <row r="11" ht="30" customHeight="1" spans="1:6">
      <c r="A11" s="34">
        <v>3</v>
      </c>
      <c r="B11" s="24" t="s">
        <v>936</v>
      </c>
      <c r="C11" s="24" t="s">
        <v>936</v>
      </c>
      <c r="D11" s="24" t="s">
        <v>937</v>
      </c>
      <c r="E11" s="24"/>
      <c r="F11" s="35"/>
    </row>
  </sheetData>
  <sheetProtection algorithmName="SHA-512" hashValue="ylBhH/FL1hSAMdWdbuN6BP0QbEe34JtMR+ni8cMx8SoNuNSmlHfob18vcyBdMiTK5E2C0FyYSGcFC/Exh7gi0Q==" saltValue="yqknC+ORZBRwnZNuxp76Vw==" spinCount="100000" sheet="1" objects="1"/>
  <mergeCells count="16">
    <mergeCell ref="A1:C1"/>
    <mergeCell ref="B2:F2"/>
    <mergeCell ref="B3:F3"/>
    <mergeCell ref="D4:E4"/>
    <mergeCell ref="D5:E5"/>
    <mergeCell ref="D6:E6"/>
    <mergeCell ref="B7:F7"/>
    <mergeCell ref="B8:C8"/>
    <mergeCell ref="D8:F8"/>
    <mergeCell ref="B9:C9"/>
    <mergeCell ref="D9:F9"/>
    <mergeCell ref="B10:C10"/>
    <mergeCell ref="D10:F10"/>
    <mergeCell ref="B11:C11"/>
    <mergeCell ref="D11:F11"/>
    <mergeCell ref="B5:B6"/>
  </mergeCells>
  <pageMargins left="0.314583333333333" right="0.314583333333333" top="0.314583333333333" bottom="0.236111111111111" header="0.196527777777778" footer="0.196527777777778"/>
  <pageSetup paperSize="9" scale="85" fitToHeight="0" orientation="portrait"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2" master="" otherUserPermission="visible"/>
  <rangeList sheetStid="3" master="" otherUserPermission="visible"/>
  <rangeList sheetStid="4" master="" otherUserPermission="visible"/>
  <rangeList sheetStid="5" master="" otherUserPermission="visible"/>
  <rangeList sheetStid="6" master="" otherUserPermission="visible"/>
  <rangeList sheetStid="7" master="" otherUserPermission="visible"/>
  <rangeList sheetStid="8" master="" otherUserPermission="visible"/>
  <rangeList sheetStid="9" master="" otherUserPermission="visible"/>
  <rangeList sheetStid="10" master="" otherUserPermission="visible"/>
  <rangeList sheetStid="11"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专业工程及重点管控材料设备</vt:lpstr>
      <vt:lpstr>总承包管理配合服务内容</vt:lpstr>
      <vt:lpstr>表1.各专业分包工程</vt:lpstr>
      <vt:lpstr>表2.幕墙及铝合金窗工程</vt:lpstr>
      <vt:lpstr>表3消防工程</vt:lpstr>
      <vt:lpstr>表4.二次装修工程</vt:lpstr>
      <vt:lpstr>表5.电梯安装工程</vt:lpstr>
      <vt:lpstr>表6.弱电安装工程</vt:lpstr>
      <vt:lpstr>表7.供电工程</vt:lpstr>
      <vt:lpstr>表8.人防工程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吴娟</cp:lastModifiedBy>
  <dcterms:created xsi:type="dcterms:W3CDTF">2006-09-16T00:00:00Z</dcterms:created>
  <dcterms:modified xsi:type="dcterms:W3CDTF">2025-08-25T09:55:09Z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860AE3ED746E4566A768A9249FE37EB5_13</vt:lpwstr>
  </property>
  <property fmtid="{D5CDD505-2E9C-101B-9397-08002B2CF9AE}" pid="3" name="KSOProductBuildVer">
    <vt:lpwstr>2052-12.1.0.22529</vt:lpwstr>
  </property>
</Properties>
</file>